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defaultThemeVersion="124226"/>
  <xr:revisionPtr revIDLastSave="0" documentId="13_ncr:1_{E222450F-1F66-4CC8-A7B4-B3A6591B4C2F}" xr6:coauthVersionLast="36" xr6:coauthVersionMax="47" xr10:uidLastSave="{00000000-0000-0000-0000-000000000000}"/>
  <workbookProtection workbookPassword="E12F" lockStructure="1"/>
  <bookViews>
    <workbookView xWindow="0" yWindow="0" windowWidth="19200" windowHeight="8730" tabRatio="862" xr2:uid="{00000000-000D-0000-FFFF-FFFF00000000}"/>
  </bookViews>
  <sheets>
    <sheet name="はじめに" sheetId="86" r:id="rId1"/>
    <sheet name="入力シート" sheetId="42" r:id="rId2"/>
    <sheet name="プルダウン用" sheetId="88" state="hidden" r:id="rId3"/>
    <sheet name="おわりに" sheetId="43" r:id="rId4"/>
    <sheet name="入力方法" sheetId="96" r:id="rId5"/>
    <sheet name="様式１" sheetId="28" r:id="rId6"/>
    <sheet name="様式２" sheetId="40" r:id="rId7"/>
    <sheet name="様式３（直流発電設備）① " sheetId="71" r:id="rId8"/>
    <sheet name="様式３（直流発電設備）② " sheetId="73" r:id="rId9"/>
    <sheet name="様式３（直流発電設備）③ " sheetId="74" r:id="rId10"/>
    <sheet name="様式３（逆変換装置）①" sheetId="20" r:id="rId11"/>
    <sheet name="様式３（逆変換装置）②" sheetId="63" r:id="rId12"/>
    <sheet name="様式３（逆変換装置）③" sheetId="64" r:id="rId13"/>
    <sheet name="様式３（系統連系保護リレー）①" sheetId="8" r:id="rId14"/>
    <sheet name="様式３（系統連系保護リレー）② " sheetId="83" r:id="rId15"/>
    <sheet name="様式４"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はじめに!$A$2:$BS$78</definedName>
    <definedName name="_xlnm.Print_Area" localSheetId="2">プルダウン用!$A$2:$F$95</definedName>
    <definedName name="_xlnm.Print_Area" localSheetId="1">入力シート!$A$2:$L$176</definedName>
    <definedName name="_xlnm.Print_Area" localSheetId="4">入力方法!$A$2:$AP$136</definedName>
    <definedName name="_xlnm.Print_Area" localSheetId="5">様式１!$A$2:$AL$58</definedName>
    <definedName name="_xlnm.Print_Area" localSheetId="6">様式２!$A$2:$AY$63</definedName>
    <definedName name="_xlnm.Print_Area" localSheetId="10">'様式３（逆変換装置）①'!$A$2:$AR$49</definedName>
    <definedName name="_xlnm.Print_Area" localSheetId="11">'様式３（逆変換装置）②'!$A$2:$AR$49</definedName>
    <definedName name="_xlnm.Print_Area" localSheetId="12">'様式３（逆変換装置）③'!$A$2:$AR$49</definedName>
    <definedName name="_xlnm.Print_Area" localSheetId="13">'様式３（系統連系保護リレー）①'!$A$2:$AS$68</definedName>
    <definedName name="_xlnm.Print_Area" localSheetId="14">'様式３（系統連系保護リレー）② '!$A$2:$AS$68</definedName>
    <definedName name="_xlnm.Print_Area" localSheetId="7">'様式３（直流発電設備）① '!$A$2:$AY$54</definedName>
    <definedName name="_xlnm.Print_Area" localSheetId="8">'様式３（直流発電設備）② '!$A$2:$AY$54</definedName>
    <definedName name="_xlnm.Print_Area" localSheetId="9">'様式３（直流発電設備）③ '!$A$2:$AY$54</definedName>
    <definedName name="_xlnm.Print_Area" localSheetId="15">様式４!$A$2:$Z$54</definedName>
    <definedName name="_xlnm.Print_Area" localSheetId="16">様式５の３!$A$2:$AB$65</definedName>
    <definedName name="_xlnm.Print_Area" localSheetId="17">様式５の４!$A$2:$T$59</definedName>
    <definedName name="_xlnm.Print_Area" localSheetId="18">様式５の５!$A$2:$T$55</definedName>
    <definedName name="_xlnm.Print_Area" localSheetId="19">様式５の６!$A$2:$BU$76</definedName>
    <definedName name="_xlnm.Print_Area" localSheetId="20">様式５の７!$A$2:$T$58</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 i="40" l="1"/>
  <c r="AK25" i="20" l="1"/>
  <c r="Y25" i="20"/>
  <c r="V26" i="64"/>
  <c r="AK25" i="64"/>
  <c r="Y25" i="64"/>
  <c r="AR15" i="74"/>
  <c r="AK15" i="74"/>
  <c r="AK16" i="74"/>
  <c r="P143" i="42"/>
  <c r="Q143" i="42" s="1"/>
  <c r="P142" i="42"/>
  <c r="Q142" i="42" s="1"/>
  <c r="AK25" i="63"/>
  <c r="Y25" i="63"/>
  <c r="V26" i="63"/>
  <c r="AR15" i="73"/>
  <c r="AK15" i="73"/>
  <c r="AK16" i="73"/>
  <c r="P114" i="42"/>
  <c r="Q114" i="42" s="1"/>
  <c r="P113" i="42"/>
  <c r="Q113" i="42" s="1"/>
  <c r="V26" i="20"/>
  <c r="V24" i="20"/>
  <c r="AK16" i="71"/>
  <c r="AR15" i="71"/>
  <c r="AK15" i="71"/>
  <c r="P85" i="42" l="1"/>
  <c r="Q85" i="42" s="1"/>
  <c r="P84" i="42"/>
  <c r="Q84" i="42" s="1"/>
  <c r="P10" i="42" l="1"/>
  <c r="P28" i="42" l="1"/>
  <c r="P27" i="42"/>
  <c r="P21" i="42"/>
  <c r="P23" i="42"/>
  <c r="P60" i="42" l="1"/>
  <c r="P31" i="42"/>
  <c r="P29" i="42"/>
  <c r="P30" i="42"/>
  <c r="Q10" i="42"/>
  <c r="P37" i="42"/>
  <c r="P26" i="42" l="1"/>
  <c r="P25" i="42" l="1"/>
  <c r="Q25" i="42" s="1"/>
  <c r="P24" i="42"/>
  <c r="U33" i="40"/>
  <c r="E46" i="74"/>
  <c r="E46" i="73"/>
  <c r="E46" i="71"/>
  <c r="P51" i="42"/>
  <c r="E166" i="42" l="1"/>
  <c r="E167" i="42"/>
  <c r="AF21" i="95"/>
  <c r="P63" i="42"/>
  <c r="M22" i="95" l="1"/>
  <c r="AF32" i="95" s="1"/>
  <c r="AG32" i="95" s="1"/>
  <c r="AF22" i="95"/>
  <c r="K34" i="71"/>
  <c r="E131" i="42"/>
  <c r="E102" i="42"/>
  <c r="E73" i="42"/>
  <c r="J94" i="42" l="1"/>
  <c r="P42" i="74" l="1"/>
  <c r="P41" i="74"/>
  <c r="P40" i="74"/>
  <c r="P39" i="74"/>
  <c r="P38" i="74"/>
  <c r="P42" i="73"/>
  <c r="P41" i="73"/>
  <c r="P40" i="73"/>
  <c r="P39" i="73"/>
  <c r="P38" i="73"/>
  <c r="P42" i="71"/>
  <c r="P41" i="71"/>
  <c r="P40" i="71"/>
  <c r="P39" i="71"/>
  <c r="J155" i="42" l="1"/>
  <c r="J154" i="42"/>
  <c r="J153" i="42"/>
  <c r="J152" i="42"/>
  <c r="J126" i="42"/>
  <c r="J125" i="42"/>
  <c r="J124" i="42"/>
  <c r="J123" i="42"/>
  <c r="J97" i="42"/>
  <c r="J96" i="42"/>
  <c r="J95" i="42"/>
  <c r="AE7" i="63"/>
  <c r="AB7" i="63"/>
  <c r="AB7" i="20"/>
  <c r="AE7" i="20"/>
  <c r="AB7" i="64"/>
  <c r="J16" i="20"/>
  <c r="P59" i="40" l="1"/>
  <c r="P39" i="42"/>
  <c r="AJ4" i="63"/>
  <c r="AI6" i="63"/>
  <c r="AL7" i="63"/>
  <c r="AA10" i="63"/>
  <c r="N13" i="63"/>
  <c r="AE13" i="63"/>
  <c r="J14" i="63"/>
  <c r="J15" i="63"/>
  <c r="J16" i="63"/>
  <c r="V19" i="63"/>
  <c r="Y20" i="63"/>
  <c r="AK20" i="63"/>
  <c r="J22" i="63"/>
  <c r="Q22" i="63"/>
  <c r="AD22" i="63"/>
  <c r="AL22" i="63"/>
  <c r="V23" i="63"/>
  <c r="V24" i="63"/>
  <c r="V32" i="63"/>
  <c r="V35" i="63"/>
  <c r="P120" i="42" l="1"/>
  <c r="P119" i="42"/>
  <c r="P118" i="42"/>
  <c r="P117" i="42"/>
  <c r="P116" i="42"/>
  <c r="P115" i="42"/>
  <c r="P112" i="42"/>
  <c r="P111" i="42"/>
  <c r="P110" i="42"/>
  <c r="P109" i="42"/>
  <c r="P108" i="42"/>
  <c r="P107" i="42"/>
  <c r="P106" i="42"/>
  <c r="P105" i="42"/>
  <c r="P104" i="42"/>
  <c r="P103" i="42"/>
  <c r="P102" i="42"/>
  <c r="P101" i="42"/>
  <c r="P100" i="42"/>
  <c r="P99" i="42"/>
  <c r="AM33" i="74"/>
  <c r="AM34" i="74"/>
  <c r="AM33" i="73"/>
  <c r="AM34" i="73"/>
  <c r="G39" i="74"/>
  <c r="G40" i="74"/>
  <c r="G41" i="74"/>
  <c r="G42" i="74"/>
  <c r="C42" i="74"/>
  <c r="C41" i="74"/>
  <c r="C40" i="74"/>
  <c r="C39" i="74"/>
  <c r="G42" i="73"/>
  <c r="G41" i="73"/>
  <c r="G40" i="73"/>
  <c r="G39" i="73"/>
  <c r="C42" i="73"/>
  <c r="C41" i="73"/>
  <c r="C39" i="73"/>
  <c r="C40" i="73"/>
  <c r="G42" i="71"/>
  <c r="G41" i="71"/>
  <c r="G40" i="71"/>
  <c r="G39" i="71"/>
  <c r="C39" i="71"/>
  <c r="C42" i="71"/>
  <c r="C41" i="71"/>
  <c r="C40" i="71"/>
  <c r="C38" i="74"/>
  <c r="C38" i="73"/>
  <c r="O34" i="40"/>
  <c r="P38" i="71"/>
  <c r="G38" i="71"/>
  <c r="C38" i="71"/>
  <c r="K38" i="71" s="1"/>
  <c r="U38" i="71" l="1"/>
  <c r="Z38" i="71" s="1"/>
  <c r="G38" i="74"/>
  <c r="G38" i="73"/>
  <c r="AS34" i="71"/>
  <c r="T40" i="28" l="1"/>
  <c r="T39" i="28"/>
  <c r="K39" i="74" l="1"/>
  <c r="U39" i="74" s="1"/>
  <c r="K40" i="74"/>
  <c r="U40" i="74" s="1"/>
  <c r="K41" i="74"/>
  <c r="U41" i="74" s="1"/>
  <c r="K42" i="74"/>
  <c r="U42" i="74" s="1"/>
  <c r="K38" i="74"/>
  <c r="K39" i="73"/>
  <c r="U39" i="73" s="1"/>
  <c r="K40" i="73"/>
  <c r="K41" i="73"/>
  <c r="K42" i="73"/>
  <c r="U42" i="73" s="1"/>
  <c r="K38" i="73"/>
  <c r="U38" i="73" s="1"/>
  <c r="Z38" i="73" s="1"/>
  <c r="K42" i="71"/>
  <c r="K41" i="71"/>
  <c r="U38" i="74" l="1"/>
  <c r="Z38" i="74" s="1"/>
  <c r="Z42" i="73"/>
  <c r="U41" i="73"/>
  <c r="Z41" i="73" s="1"/>
  <c r="K40" i="71"/>
  <c r="U40" i="71" s="1"/>
  <c r="Z40" i="71" s="1"/>
  <c r="K39" i="71"/>
  <c r="U40" i="73"/>
  <c r="Z40" i="73" s="1"/>
  <c r="U41" i="71"/>
  <c r="Z41" i="71" s="1"/>
  <c r="U42" i="71"/>
  <c r="Z42" i="71" s="1"/>
  <c r="Z42" i="74"/>
  <c r="Z41" i="74"/>
  <c r="Z40" i="74"/>
  <c r="K44" i="74"/>
  <c r="Z39" i="74"/>
  <c r="K44" i="73"/>
  <c r="Z39" i="73"/>
  <c r="U39" i="71" l="1"/>
  <c r="Z39" i="71" s="1"/>
  <c r="Z43" i="71" s="1"/>
  <c r="K44" i="71"/>
  <c r="Z43" i="73"/>
  <c r="AF40" i="95"/>
  <c r="AF28" i="95"/>
  <c r="J22" i="95"/>
  <c r="AF29" i="95" s="1"/>
  <c r="AF24" i="95"/>
  <c r="AF23" i="95"/>
  <c r="J166" i="42" a="1"/>
  <c r="J166" i="42" s="1"/>
  <c r="U39" i="40"/>
  <c r="P172" i="42"/>
  <c r="P171" i="42"/>
  <c r="P170" i="42"/>
  <c r="P165" i="42"/>
  <c r="P163" i="42"/>
  <c r="P162" i="42"/>
  <c r="P161" i="42"/>
  <c r="P159" i="42"/>
  <c r="P158" i="42"/>
  <c r="P149" i="42"/>
  <c r="P148" i="42"/>
  <c r="P147" i="42"/>
  <c r="P146" i="42"/>
  <c r="P145" i="42"/>
  <c r="P144" i="42"/>
  <c r="P141" i="42"/>
  <c r="P140" i="42"/>
  <c r="P139" i="42"/>
  <c r="P138" i="42"/>
  <c r="P137" i="42"/>
  <c r="P136" i="42"/>
  <c r="P135" i="42"/>
  <c r="P134" i="42"/>
  <c r="P133" i="42"/>
  <c r="P132" i="42"/>
  <c r="P131" i="42"/>
  <c r="P130" i="42"/>
  <c r="P129" i="42"/>
  <c r="P128" i="42"/>
  <c r="P91" i="42"/>
  <c r="P90" i="42"/>
  <c r="P89" i="42"/>
  <c r="P88" i="42"/>
  <c r="P87" i="42"/>
  <c r="P86" i="42"/>
  <c r="P83" i="42"/>
  <c r="P82" i="42"/>
  <c r="P81" i="42"/>
  <c r="P80" i="42"/>
  <c r="P79" i="42"/>
  <c r="P78" i="42"/>
  <c r="P77" i="42"/>
  <c r="P76" i="42"/>
  <c r="P75" i="42"/>
  <c r="P74" i="42"/>
  <c r="P73" i="42"/>
  <c r="P72" i="42"/>
  <c r="P71" i="42"/>
  <c r="P70" i="42"/>
  <c r="P68" i="42"/>
  <c r="P64" i="42"/>
  <c r="P62" i="42"/>
  <c r="P61" i="42"/>
  <c r="P59" i="42"/>
  <c r="P58" i="42"/>
  <c r="P57" i="42"/>
  <c r="P56" i="42"/>
  <c r="P53" i="42"/>
  <c r="P52" i="42"/>
  <c r="P50" i="42"/>
  <c r="P49" i="42"/>
  <c r="P48" i="42"/>
  <c r="P47" i="42"/>
  <c r="P46" i="42"/>
  <c r="P45" i="42"/>
  <c r="P44" i="42"/>
  <c r="P43" i="42"/>
  <c r="P42" i="42"/>
  <c r="P41" i="42"/>
  <c r="P38" i="42"/>
  <c r="P36" i="42"/>
  <c r="P35" i="42"/>
  <c r="P34" i="42"/>
  <c r="P33" i="42"/>
  <c r="P32" i="42"/>
  <c r="P22" i="42"/>
  <c r="P20" i="42"/>
  <c r="P17" i="42"/>
  <c r="P16" i="42"/>
  <c r="P15" i="42"/>
  <c r="P14" i="42"/>
  <c r="P13" i="42"/>
  <c r="P12" i="42"/>
  <c r="P11" i="42"/>
  <c r="P93" i="42"/>
  <c r="P97" i="42" l="1"/>
  <c r="P94" i="42"/>
  <c r="P95" i="42"/>
  <c r="P96" i="42"/>
  <c r="AG21" i="95" l="1"/>
  <c r="AE13" i="13"/>
  <c r="B47" i="74" l="1"/>
  <c r="B47" i="73"/>
  <c r="Q1" i="17" l="1"/>
  <c r="T37" i="28"/>
  <c r="T44" i="28"/>
  <c r="T34" i="28"/>
  <c r="X14" i="28"/>
  <c r="AE7" i="64"/>
  <c r="P167" i="42" l="1"/>
  <c r="U40" i="40"/>
  <c r="AM33" i="71"/>
  <c r="R17" i="40"/>
  <c r="N27" i="28" l="1"/>
  <c r="E133" i="96"/>
  <c r="E132" i="96" l="1"/>
  <c r="Q6" i="14" l="1"/>
  <c r="Q6" i="13"/>
  <c r="V32" i="20"/>
  <c r="AQ4" i="74"/>
  <c r="AR11" i="73"/>
  <c r="AT7" i="71"/>
  <c r="AK17" i="71"/>
  <c r="N29" i="28"/>
  <c r="AM32" i="71" l="1"/>
  <c r="AM34" i="71"/>
  <c r="Y20" i="64"/>
  <c r="Q45" i="42"/>
  <c r="Q34" i="42"/>
  <c r="Q14" i="42"/>
  <c r="AK10" i="74" l="1"/>
  <c r="J15" i="20"/>
  <c r="CC16" i="15"/>
  <c r="CD16" i="15" s="1"/>
  <c r="P123" i="42" l="1"/>
  <c r="P126" i="42"/>
  <c r="P125" i="42"/>
  <c r="P124" i="42"/>
  <c r="P122" i="42"/>
  <c r="O33" i="40"/>
  <c r="Q162" i="42"/>
  <c r="Q159" i="42"/>
  <c r="G46" i="74"/>
  <c r="B46" i="74"/>
  <c r="G46" i="73"/>
  <c r="B46" i="73"/>
  <c r="G46" i="71"/>
  <c r="B46" i="71"/>
  <c r="Q128" i="42"/>
  <c r="Q99" i="42"/>
  <c r="B47" i="71"/>
  <c r="J161" i="42"/>
  <c r="Q70" i="42"/>
  <c r="Q161" i="42"/>
  <c r="K34" i="74" l="1"/>
  <c r="K34" i="73"/>
  <c r="V19" i="15"/>
  <c r="BQ75" i="86" l="1"/>
  <c r="BR75" i="86" s="1"/>
  <c r="BQ46" i="86"/>
  <c r="BR46" i="86" s="1"/>
  <c r="BQ43" i="86"/>
  <c r="BP43" i="86"/>
  <c r="AM35" i="71"/>
  <c r="AM30" i="71"/>
  <c r="R10" i="40"/>
  <c r="R9" i="40"/>
  <c r="R8" i="40"/>
  <c r="P14" i="17"/>
  <c r="AB5" i="17"/>
  <c r="X4" i="17"/>
  <c r="Q6" i="18"/>
  <c r="O5" i="18"/>
  <c r="BO6" i="15"/>
  <c r="BI5" i="15"/>
  <c r="O5" i="14"/>
  <c r="O5" i="13"/>
  <c r="Y6" i="95"/>
  <c r="V5" i="95"/>
  <c r="M33" i="25"/>
  <c r="D33" i="25"/>
  <c r="D29" i="25"/>
  <c r="G8" i="25"/>
  <c r="S6" i="25"/>
  <c r="R4" i="25"/>
  <c r="AH7" i="83"/>
  <c r="AJ4" i="83"/>
  <c r="AH7" i="8"/>
  <c r="AJ4" i="8"/>
  <c r="V35" i="64"/>
  <c r="V32" i="64"/>
  <c r="V24" i="64"/>
  <c r="V23" i="64"/>
  <c r="AL22" i="64"/>
  <c r="AD22" i="64"/>
  <c r="Q22" i="64"/>
  <c r="J22" i="64"/>
  <c r="AK20" i="64"/>
  <c r="V19" i="64"/>
  <c r="J16" i="64"/>
  <c r="J15" i="64"/>
  <c r="J14" i="64"/>
  <c r="N13" i="64"/>
  <c r="AE13" i="64"/>
  <c r="AA10" i="64"/>
  <c r="AL7" i="64"/>
  <c r="AL7" i="20"/>
  <c r="AI6" i="64"/>
  <c r="AJ4" i="64"/>
  <c r="V35" i="20"/>
  <c r="V23" i="20"/>
  <c r="AL22" i="20"/>
  <c r="AD22" i="20"/>
  <c r="Q22" i="20"/>
  <c r="J22" i="20"/>
  <c r="AK20" i="20"/>
  <c r="Y20" i="20"/>
  <c r="V19" i="20"/>
  <c r="J14" i="20"/>
  <c r="AE13" i="20"/>
  <c r="N13" i="20"/>
  <c r="AA10" i="20"/>
  <c r="AI6" i="20"/>
  <c r="AJ4" i="20"/>
  <c r="AM41" i="74"/>
  <c r="AM35" i="74"/>
  <c r="AS34" i="74"/>
  <c r="AM32" i="74"/>
  <c r="AM30" i="74"/>
  <c r="AK18" i="74"/>
  <c r="AK17" i="74"/>
  <c r="AK14" i="74"/>
  <c r="AK13" i="74"/>
  <c r="AR12" i="74"/>
  <c r="AK12" i="74"/>
  <c r="AR11" i="74"/>
  <c r="AK11" i="74"/>
  <c r="AT7" i="74"/>
  <c r="AR6" i="74"/>
  <c r="AM41" i="73"/>
  <c r="AM41" i="71"/>
  <c r="AM35" i="73"/>
  <c r="AS34" i="73"/>
  <c r="AM32" i="73"/>
  <c r="AM30" i="73"/>
  <c r="AK18" i="73"/>
  <c r="AK17" i="73"/>
  <c r="AK14" i="73"/>
  <c r="AK13" i="73"/>
  <c r="AR12" i="73"/>
  <c r="AK12" i="73"/>
  <c r="AK11" i="73"/>
  <c r="AK10" i="73"/>
  <c r="AT7" i="73"/>
  <c r="AR6" i="73"/>
  <c r="AQ4" i="73"/>
  <c r="P152" i="42" l="1"/>
  <c r="P155" i="42"/>
  <c r="P151" i="42"/>
  <c r="P153" i="42"/>
  <c r="P154" i="42"/>
  <c r="AK18" i="71"/>
  <c r="AK14" i="71"/>
  <c r="AK13" i="71"/>
  <c r="AR12" i="71"/>
  <c r="AK12" i="71"/>
  <c r="AR11" i="71"/>
  <c r="AK11" i="71"/>
  <c r="AK10" i="71"/>
  <c r="AR6" i="71"/>
  <c r="AQ4" i="71"/>
  <c r="AQ6" i="40"/>
  <c r="AP4" i="40"/>
  <c r="AD4" i="28"/>
  <c r="H52" i="40"/>
  <c r="U46" i="40"/>
  <c r="U45" i="40"/>
  <c r="U38" i="40"/>
  <c r="R19" i="40"/>
  <c r="AP18" i="40"/>
  <c r="R18" i="40"/>
  <c r="Z54" i="28"/>
  <c r="Z53" i="28"/>
  <c r="Z52" i="28"/>
  <c r="T51" i="28"/>
  <c r="T50" i="28"/>
  <c r="T49" i="28"/>
  <c r="T48" i="28"/>
  <c r="T47" i="28"/>
  <c r="T46" i="28"/>
  <c r="T45" i="28"/>
  <c r="T43" i="28"/>
  <c r="Z42" i="28"/>
  <c r="T41" i="28"/>
  <c r="T38" i="28"/>
  <c r="T36" i="28"/>
  <c r="T35" i="28"/>
  <c r="T33" i="28"/>
  <c r="N31" i="28"/>
  <c r="N30" i="28"/>
  <c r="N28" i="28"/>
  <c r="N25" i="28"/>
  <c r="N22" i="28"/>
  <c r="N24" i="28"/>
  <c r="N23" i="28"/>
  <c r="N21" i="28"/>
  <c r="N20" i="28"/>
  <c r="X17" i="28"/>
  <c r="X16" i="28"/>
  <c r="X15" i="28"/>
  <c r="X13" i="28"/>
  <c r="Q119" i="42"/>
  <c r="Q120" i="42"/>
  <c r="Q122" i="42"/>
  <c r="Q125" i="42"/>
  <c r="Q124" i="42" l="1"/>
  <c r="Q123" i="42"/>
  <c r="J19" i="42" l="1"/>
  <c r="P19" i="42" s="1"/>
  <c r="J18" i="42"/>
  <c r="P18" i="42" s="1"/>
  <c r="Q147" i="42" l="1"/>
  <c r="Q118" i="42"/>
  <c r="Q89" i="42" l="1"/>
  <c r="CC17" i="15" l="1"/>
  <c r="CD17" i="15" s="1"/>
  <c r="Q148" i="42"/>
  <c r="Q28" i="42"/>
  <c r="Q24" i="42" l="1"/>
  <c r="AJ14" i="17" l="1"/>
  <c r="AK14" i="17" s="1"/>
  <c r="AA16" i="18"/>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BM21" i="74"/>
  <c r="BN21" i="74" s="1"/>
  <c r="BM7" i="74"/>
  <c r="BN7" i="74" s="1"/>
  <c r="BM21" i="73"/>
  <c r="BN21" i="73" s="1"/>
  <c r="BM7" i="73"/>
  <c r="BN7" i="73" s="1"/>
  <c r="BM21" i="71"/>
  <c r="BN21" i="71" s="1"/>
  <c r="BM7" i="71"/>
  <c r="BN7" i="71" s="1"/>
  <c r="BR59" i="40"/>
  <c r="BS59" i="40" s="1"/>
  <c r="BR52" i="40"/>
  <c r="BS52" i="40" s="1"/>
  <c r="BR46" i="40"/>
  <c r="BS46" i="40" s="1"/>
  <c r="BR45" i="40"/>
  <c r="BS45" i="40" s="1"/>
  <c r="BR19" i="40"/>
  <c r="BR17" i="40"/>
  <c r="BS17" i="40" s="1"/>
  <c r="BR11" i="40"/>
  <c r="BS11" i="40" s="1"/>
  <c r="BR10" i="40"/>
  <c r="BS10" i="40" s="1"/>
  <c r="BR9" i="40"/>
  <c r="BS9" i="40" s="1"/>
  <c r="BR8" i="40"/>
  <c r="BS8" i="40" s="1"/>
  <c r="Q172" i="42"/>
  <c r="Q171" i="42"/>
  <c r="Q170" i="42"/>
  <c r="BR38" i="40"/>
  <c r="Q163" i="42"/>
  <c r="Q158" i="42"/>
  <c r="Q155" i="42"/>
  <c r="Q154" i="42"/>
  <c r="Q153" i="42"/>
  <c r="Q152" i="42"/>
  <c r="Q151" i="42"/>
  <c r="Q126" i="42"/>
  <c r="Q97" i="42"/>
  <c r="Q96" i="42"/>
  <c r="Q95" i="42"/>
  <c r="Q94" i="42"/>
  <c r="Q93" i="42"/>
  <c r="Q149" i="42"/>
  <c r="Q91" i="42"/>
  <c r="Q90" i="42"/>
  <c r="Q146" i="42"/>
  <c r="Q141" i="42"/>
  <c r="Q140" i="42"/>
  <c r="Q139" i="42"/>
  <c r="Q138" i="42"/>
  <c r="Q145" i="42"/>
  <c r="Q144" i="42"/>
  <c r="Q137" i="42"/>
  <c r="Q136" i="42"/>
  <c r="Q129" i="42"/>
  <c r="Q135" i="42"/>
  <c r="Q134" i="42"/>
  <c r="Q133" i="42"/>
  <c r="Q132" i="42"/>
  <c r="Q131" i="42"/>
  <c r="Q130" i="42"/>
  <c r="Q117" i="42"/>
  <c r="Q112" i="42"/>
  <c r="Q111" i="42"/>
  <c r="Q110" i="42"/>
  <c r="Q109" i="42"/>
  <c r="Q116" i="42"/>
  <c r="Q115" i="42"/>
  <c r="Q108" i="42"/>
  <c r="Q107" i="42"/>
  <c r="Q100" i="42"/>
  <c r="Q106" i="42"/>
  <c r="Q105" i="42"/>
  <c r="Q104" i="42"/>
  <c r="Q103" i="42"/>
  <c r="Q102" i="42"/>
  <c r="Q101" i="42"/>
  <c r="Q88" i="42"/>
  <c r="Q83" i="42"/>
  <c r="Q82" i="42"/>
  <c r="Q81" i="42"/>
  <c r="Q80" i="42"/>
  <c r="Q87" i="42"/>
  <c r="Q86" i="42"/>
  <c r="Q79" i="42"/>
  <c r="Q78" i="42"/>
  <c r="Q71" i="42"/>
  <c r="Q77" i="42"/>
  <c r="Q76" i="42"/>
  <c r="Q75" i="42"/>
  <c r="Q74" i="42"/>
  <c r="Q73" i="42"/>
  <c r="Q72" i="42"/>
  <c r="Q68" i="42"/>
  <c r="Q64" i="42"/>
  <c r="Q63" i="42"/>
  <c r="Q62" i="42"/>
  <c r="Q61" i="42"/>
  <c r="Q60" i="42"/>
  <c r="Q59" i="42"/>
  <c r="Q58" i="42"/>
  <c r="Q57" i="42"/>
  <c r="Q56" i="42"/>
  <c r="Q27" i="42"/>
  <c r="Q26" i="42"/>
  <c r="Q53" i="42"/>
  <c r="Q52" i="42"/>
  <c r="Q50" i="42"/>
  <c r="Q49" i="42"/>
  <c r="Q48" i="42"/>
  <c r="Q47" i="42"/>
  <c r="Q46" i="42"/>
  <c r="Q44" i="42"/>
  <c r="Q43" i="42"/>
  <c r="Q42" i="42"/>
  <c r="Q41" i="42"/>
  <c r="Q39" i="42"/>
  <c r="Q38" i="42"/>
  <c r="Q37" i="42"/>
  <c r="Q36" i="42"/>
  <c r="Q35" i="42"/>
  <c r="Q33" i="42"/>
  <c r="Q32" i="42"/>
  <c r="Q11" i="42"/>
  <c r="Q31" i="42"/>
  <c r="Q30" i="42"/>
  <c r="Q29" i="42"/>
  <c r="Q23" i="42"/>
  <c r="Q22" i="42"/>
  <c r="Q21" i="42"/>
  <c r="Q20" i="42"/>
  <c r="Q19" i="42"/>
  <c r="Q18" i="42"/>
  <c r="Q17" i="42"/>
  <c r="Q16" i="42"/>
  <c r="Q15" i="42"/>
  <c r="Q13" i="42"/>
  <c r="Q12" i="42"/>
  <c r="AV44" i="86"/>
  <c r="AV41" i="86"/>
  <c r="BQ40" i="86"/>
  <c r="BR40" i="86" s="1"/>
  <c r="E31" i="43" l="1"/>
  <c r="F31" i="43" s="1"/>
  <c r="BR43" i="86"/>
  <c r="BR33" i="40"/>
  <c r="Q167" i="42"/>
  <c r="BQ38" i="40"/>
  <c r="BS38" i="40" s="1"/>
  <c r="BR18" i="40"/>
  <c r="Q165" i="42"/>
  <c r="BQ18" i="40"/>
  <c r="BQ19" i="40"/>
  <c r="BS19" i="40" s="1"/>
  <c r="BQ33" i="40"/>
  <c r="J1" i="18"/>
  <c r="E30" i="43" s="1"/>
  <c r="F30" i="43" s="1"/>
  <c r="AL1" i="15"/>
  <c r="E29" i="43" s="1"/>
  <c r="F29" i="43" s="1"/>
  <c r="K1" i="14"/>
  <c r="E28" i="43" s="1"/>
  <c r="F28" i="43" s="1"/>
  <c r="K1" i="13"/>
  <c r="E27" i="43" s="1"/>
  <c r="F27" i="43" s="1"/>
  <c r="AF1" i="86" l="1"/>
  <c r="E13" i="43" s="1"/>
  <c r="BS33" i="40"/>
  <c r="BS18" i="40"/>
  <c r="K30" i="73" l="1"/>
  <c r="K30" i="74"/>
  <c r="K30" i="71"/>
  <c r="Z43" i="74"/>
  <c r="E160" i="42" l="1"/>
  <c r="U34" i="40" s="1"/>
  <c r="AF25" i="95"/>
  <c r="AG25" i="95" s="1"/>
  <c r="P160" i="42" l="1"/>
  <c r="Q160" i="42" s="1"/>
  <c r="AF27" i="95"/>
  <c r="AG27" i="95" s="1"/>
  <c r="AF26" i="95"/>
  <c r="AG26" i="95" s="1"/>
  <c r="AG40" i="95"/>
  <c r="AF41" i="95"/>
  <c r="AG41" i="95" s="1"/>
  <c r="J164" i="42"/>
  <c r="P164" i="42" s="1"/>
  <c r="Q164" i="42" s="1"/>
  <c r="AG24" i="95"/>
  <c r="AF43" i="95"/>
  <c r="AG43" i="95" s="1"/>
  <c r="AF45" i="95"/>
  <c r="AG45" i="95" s="1"/>
  <c r="AG23" i="95"/>
  <c r="M14" i="95"/>
  <c r="AF44" i="95"/>
  <c r="AG44" i="95" s="1"/>
  <c r="AG29" i="95"/>
  <c r="T22" i="95"/>
  <c r="AF39" i="95" s="1"/>
  <c r="S22" i="95"/>
  <c r="AF38" i="95" s="1"/>
  <c r="K22" i="95"/>
  <c r="R22" i="95"/>
  <c r="AF37" i="95" s="1"/>
  <c r="Q22" i="95"/>
  <c r="AF36" i="95" s="1"/>
  <c r="P22" i="95"/>
  <c r="AF35" i="95" s="1"/>
  <c r="O22" i="95"/>
  <c r="AF34" i="95" s="1"/>
  <c r="N22" i="95"/>
  <c r="AF33" i="95" s="1"/>
  <c r="L22" i="95"/>
  <c r="AG28" i="95"/>
  <c r="AF42" i="95"/>
  <c r="AG42" i="95" s="1"/>
  <c r="P166" i="42"/>
  <c r="Q166" i="42" s="1"/>
  <c r="AG35" i="95" l="1"/>
  <c r="AF31" i="95"/>
  <c r="AG31" i="95" s="1"/>
  <c r="AG33" i="95"/>
  <c r="AG36" i="95"/>
  <c r="AF30" i="95"/>
  <c r="AG30" i="95" s="1"/>
  <c r="AG38" i="95"/>
  <c r="AG34" i="95"/>
  <c r="AG37" i="95"/>
  <c r="AG39" i="95"/>
  <c r="Q173" i="42"/>
  <c r="F1" i="42" s="1"/>
  <c r="E14" i="43" s="1"/>
  <c r="E19" i="43" s="1"/>
  <c r="F19" i="43" s="1"/>
  <c r="E17" i="43" l="1"/>
  <c r="F17" i="43" s="1"/>
  <c r="E25" i="43"/>
  <c r="F25" i="43" s="1"/>
  <c r="E18" i="43"/>
  <c r="F18" i="43" s="1"/>
  <c r="E20" i="43"/>
  <c r="F20" i="43" s="1"/>
  <c r="E15" i="43"/>
  <c r="F15" i="43" s="1"/>
  <c r="E22" i="43"/>
  <c r="F22" i="43" s="1"/>
  <c r="E21" i="43"/>
  <c r="F21" i="43" s="1"/>
  <c r="E16" i="43"/>
  <c r="F16" i="43" s="1"/>
  <c r="AG22" i="95"/>
  <c r="O1" i="95" s="1"/>
  <c r="E26" i="43" s="1"/>
  <c r="F26" i="43" s="1"/>
  <c r="B23" i="9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<sst xmlns="http://schemas.openxmlformats.org/spreadsheetml/2006/main" count="2347" uniqueCount="934">
  <si>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</si>
  <si>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</si>
  <si>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</si>
  <si>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</si>
  <si>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r>
      <t>■本書類は、</t>
    </r>
    <r>
      <rPr>
        <b/>
        <sz val="14"/>
        <color rgb="FFC00000"/>
        <rFont val="Meiryo UI"/>
        <family val="3"/>
        <charset val="128"/>
      </rPr>
      <t>高圧用-太陽光</t>
    </r>
    <r>
      <rPr>
        <b/>
        <sz val="14"/>
        <color theme="1" tint="0.249977111117893"/>
        <rFont val="Meiryo UI"/>
        <family val="3"/>
        <charset val="128"/>
      </rPr>
      <t>の接続検討申込書です</t>
    </r>
    <rPh sb="1" eb="2">
      <t>ホン</t>
    </rPh>
    <rPh sb="2" eb="4">
      <t>ショルイ</t>
    </rPh>
    <rPh sb="6" eb="8">
      <t>コウアツ</t>
    </rPh>
    <rPh sb="8" eb="9">
      <t>ヨウ</t>
    </rPh>
    <rPh sb="10" eb="13">
      <t>タイヨウコウ</t>
    </rPh>
    <rPh sb="14" eb="16">
      <t>セツゾク</t>
    </rPh>
    <rPh sb="16" eb="18">
      <t>ケントウ</t>
    </rPh>
    <rPh sb="18" eb="21">
      <t>モウシコミショ</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</si>
  <si>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</si>
  <si>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</si>
  <si>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</si>
  <si>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</si>
  <si>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</si>
  <si>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</si>
  <si>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</si>
  <si>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</si>
  <si>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</si>
  <si>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</si>
  <si>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</si>
  <si>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</si>
  <si>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</si>
  <si>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</si>
  <si>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※電圧が20kVを超える場合は特別高圧用の申込書でお申込みください。</t>
    <phoneticPr fontId="2"/>
  </si>
  <si>
    <t>■蓄電池を併設しますか？　</t>
    <phoneticPr fontId="2"/>
  </si>
  <si>
    <t>※蓄電池を併設する場合、本申込書では対応不可のため、広域の申込書にてお申込みください。</t>
    <phoneticPr fontId="2"/>
  </si>
  <si>
    <t>　・太陽光記載例</t>
    <rPh sb="2" eb="5">
      <t>タイヨウコウ</t>
    </rPh>
    <rPh sb="5" eb="7">
      <t>キサイ</t>
    </rPh>
    <rPh sb="7" eb="8">
      <t>レイ</t>
    </rPh>
    <phoneticPr fontId="2"/>
  </si>
  <si>
    <t>https://www.tepco.co.jp/pg/consignment/fit/pdf/koatu_sun.pdf</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</si>
  <si>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</si>
  <si>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</si>
  <si>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</si>
  <si>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</si>
  <si>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</si>
  <si>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</si>
  <si>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</si>
  <si>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</si>
  <si>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</si>
  <si>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</si>
  <si>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</si>
  <si>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</si>
  <si>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</si>
  <si>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</si>
  <si>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</si>
  <si>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</si>
  <si>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</si>
  <si>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</si>
  <si>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</si>
  <si>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</si>
  <si>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</si>
  <si>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</si>
  <si>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</si>
  <si>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</si>
  <si>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</si>
  <si>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</si>
  <si>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</si>
  <si>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</si>
  <si>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</si>
  <si>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</si>
  <si>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</si>
  <si>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</si>
  <si>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</si>
  <si>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</si>
  <si>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</si>
  <si>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</si>
  <si>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</si>
  <si>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</si>
  <si>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</si>
  <si>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</si>
  <si>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蓄電池特別措置適用有無</t>
    <rPh sb="0" eb="3">
      <t>チクデンチ</t>
    </rPh>
    <rPh sb="3" eb="5">
      <t>トクベツ</t>
    </rPh>
    <rPh sb="5" eb="7">
      <t>ソチ</t>
    </rPh>
    <rPh sb="7" eb="9">
      <t>テキヨウ</t>
    </rPh>
    <rPh sb="9" eb="11">
      <t>ウム</t>
    </rPh>
    <phoneticPr fontId="2"/>
  </si>
  <si>
    <t>【発電設備概要のご記入】</t>
    <rPh sb="1" eb="5">
      <t>ハツデンセツビ</t>
    </rPh>
    <rPh sb="5" eb="7">
      <t>ガイヨウ</t>
    </rPh>
    <phoneticPr fontId="2"/>
  </si>
  <si>
    <t>予備電線路希望の有無</t>
  </si>
  <si>
    <t>無</t>
    <rPh sb="0" eb="1">
      <t>ナシ</t>
    </rPh>
    <phoneticPr fontId="2"/>
  </si>
  <si>
    <t>予備線</t>
    <rPh sb="0" eb="2">
      <t>ヨビ</t>
    </rPh>
    <rPh sb="2" eb="3">
      <t>セン</t>
    </rPh>
    <phoneticPr fontId="2"/>
  </si>
  <si>
    <t>予備電源</t>
    <rPh sb="0" eb="4">
      <t>ヨビデンゲン</t>
    </rPh>
    <phoneticPr fontId="2"/>
  </si>
  <si>
    <t>サイバーセキュリティ対策</t>
    <rPh sb="10" eb="12">
      <t>タイサク</t>
    </rPh>
    <phoneticPr fontId="2"/>
  </si>
  <si>
    <t>✓</t>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</si>
  <si>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</si>
  <si>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</si>
  <si>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</si>
  <si>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</si>
  <si>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</si>
  <si>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</si>
  <si>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</si>
  <si>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</si>
  <si>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</si>
  <si>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</si>
  <si>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</si>
  <si>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</si>
  <si>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</si>
  <si>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</si>
  <si>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</si>
  <si>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</si>
  <si>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</si>
  <si>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</si>
  <si>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</si>
  <si>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</si>
  <si>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</si>
  <si>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</si>
  <si>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</si>
  <si>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</si>
  <si>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</si>
  <si>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下記に従って、いずれかを必ず選択ください
- FIT希望の場合：「一般送配電事業者又は配電事業者と受給契約を締結予定」
- 非FIT希望の場合：「上記以外の事業者と受給契約を締結予定」
- まだ決まっていない場合： 「未定」</t>
    <phoneticPr fontId="2"/>
  </si>
  <si>
    <t>代表者氏名</t>
    <rPh sb="0" eb="3">
      <t>ダイヒョウシャ</t>
    </rPh>
    <rPh sb="3" eb="5">
      <t>シメイ</t>
    </rPh>
    <phoneticPr fontId="2"/>
  </si>
  <si>
    <t>様式１　代表者氏名</t>
    <rPh sb="0" eb="2">
      <t>ヨウシキ</t>
    </rPh>
    <rPh sb="4" eb="7">
      <t>ダイヒョウシャ</t>
    </rPh>
    <rPh sb="7" eb="9">
      <t>シメイ</t>
    </rPh>
    <phoneticPr fontId="2"/>
  </si>
  <si>
    <t>（フリガナ）</t>
    <phoneticPr fontId="2"/>
  </si>
  <si>
    <t>様式１　代表者氏名</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</si>
  <si>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</si>
  <si>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</si>
  <si>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申込者氏名</t>
    <rPh sb="0" eb="2">
      <t>モウシコミ</t>
    </rPh>
    <rPh sb="2" eb="3">
      <t>シャ</t>
    </rPh>
    <rPh sb="3" eb="5">
      <t>シメイ</t>
    </rPh>
    <phoneticPr fontId="2"/>
  </si>
  <si>
    <t>発電設備等設置者名</t>
    <rPh sb="0" eb="4">
      <t>ハツデンセツビ</t>
    </rPh>
    <rPh sb="4" eb="5">
      <t>ナド</t>
    </rPh>
    <rPh sb="5" eb="8">
      <t>セッチシャ</t>
    </rPh>
    <rPh sb="8" eb="9">
      <t>メイ</t>
    </rPh>
    <phoneticPr fontId="2"/>
  </si>
  <si>
    <t>発電設備等設置者名</t>
  </si>
  <si>
    <t>東京電力パワーグリッド株式会社の子会社以外の場合は「無」を、​
子会社の場合は「有」をチェックしてください</t>
    <phoneticPr fontId="2"/>
  </si>
  <si>
    <t>発電者の名称（発電所名、仮称可）</t>
    <rPh sb="0" eb="3">
      <t>ハツデンシャ</t>
    </rPh>
    <rPh sb="4" eb="6">
      <t>メイショウ</t>
    </rPh>
    <phoneticPr fontId="2"/>
  </si>
  <si>
    <t>発電者の名称</t>
    <rPh sb="0" eb="3">
      <t>ハツデンシャ</t>
    </rPh>
    <rPh sb="4" eb="6">
      <t>メイショウ</t>
    </rPh>
    <phoneticPr fontId="2"/>
  </si>
  <si>
    <t>発電設備等設置場所</t>
    <rPh sb="0" eb="2">
      <t>ハツデン</t>
    </rPh>
    <rPh sb="2" eb="4">
      <t>セツビ</t>
    </rPh>
    <rPh sb="4" eb="5">
      <t>トウ</t>
    </rPh>
    <rPh sb="5" eb="7">
      <t>セッチ</t>
    </rPh>
    <rPh sb="7" eb="9">
      <t>バショ</t>
    </rPh>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</si>
  <si>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</si>
  <si>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</si>
  <si>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</si>
  <si>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</si>
  <si>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</si>
  <si>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</si>
  <si>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</si>
  <si>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</si>
  <si>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</si>
  <si>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連絡先</t>
    <rPh sb="0" eb="3">
      <t>レンラクサキ</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</si>
  <si>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</si>
  <si>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</si>
  <si>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</si>
  <si>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</si>
  <si>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</si>
  <si>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FAX</t>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</si>
  <si>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</si>
  <si>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</si>
  <si>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</si>
  <si>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</si>
  <si>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</si>
  <si>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</si>
  <si>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</si>
  <si>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</si>
  <si>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発電設備等の連系開始希望日（営業運転）</t>
    <rPh sb="0" eb="2">
      <t>ハツデン</t>
    </rPh>
    <rPh sb="2" eb="4">
      <t>セツビ</t>
    </rPh>
    <rPh sb="4" eb="5">
      <t>トウ</t>
    </rPh>
    <rPh sb="6" eb="8">
      <t>レンケイ</t>
    </rPh>
    <rPh sb="8" eb="10">
      <t>カイシ</t>
    </rPh>
    <rPh sb="10" eb="12">
      <t>キボウ</t>
    </rPh>
    <rPh sb="12" eb="13">
      <t>ビ</t>
    </rPh>
    <rPh sb="14" eb="16">
      <t>エイギョウ</t>
    </rPh>
    <rPh sb="16" eb="18">
      <t>ウンテン</t>
    </rPh>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</si>
  <si>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</si>
  <si>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</si>
  <si>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</si>
  <si>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</si>
  <si>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</si>
  <si>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</si>
  <si>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</si>
  <si>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</si>
  <si>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</si>
  <si>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</si>
  <si>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</si>
  <si>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</si>
  <si>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</si>
  <si>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</si>
  <si>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</si>
  <si>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</si>
  <si>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</si>
  <si>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</si>
  <si>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</si>
  <si>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</si>
  <si>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</si>
  <si>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</si>
  <si>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</si>
  <si>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</si>
  <si>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</si>
  <si>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</si>
  <si>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</si>
  <si>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</si>
  <si>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</si>
  <si>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</si>
  <si>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</si>
  <si>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</si>
  <si>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</si>
  <si>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</si>
  <si>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</si>
  <si>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</si>
  <si>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</si>
  <si>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</si>
  <si>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</si>
  <si>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</si>
  <si>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</si>
  <si>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</si>
  <si>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</si>
  <si>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</si>
  <si>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</si>
  <si>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</si>
  <si>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</si>
  <si>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</si>
  <si>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</si>
  <si>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</si>
  <si>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</si>
  <si>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</si>
  <si>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</si>
  <si>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</si>
  <si>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</si>
  <si>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</si>
  <si>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</si>
  <si>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</si>
  <si>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</si>
  <si>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</si>
  <si>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</si>
  <si>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</si>
  <si>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</si>
  <si>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29"/>
  </si>
  <si>
    <t>様式５の４（単線結線図）</t>
    <phoneticPr fontId="29"/>
  </si>
  <si>
    <t>様式５の５（設備配置関連-設備レイアウト図-）</t>
    <phoneticPr fontId="29"/>
  </si>
  <si>
    <t>様式５の６（設備配置関連-敷地平面図-）</t>
    <phoneticPr fontId="29"/>
  </si>
  <si>
    <t>様式５の７（発電場所周辺地図）</t>
    <phoneticPr fontId="29"/>
  </si>
  <si>
    <t>様式５の８（工事工程表）</t>
    <phoneticPr fontId="29"/>
  </si>
  <si>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</si>
  <si>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</si>
  <si>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</si>
  <si>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</si>
  <si>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</si>
  <si>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</si>
  <si>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</si>
  <si>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</si>
  <si>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【高圧】接続検討申込</t>
    <rPh sb="1" eb="3">
      <t>コウアツ</t>
    </rPh>
    <rPh sb="4" eb="10">
      <t>セツゾクケントウモウシコミ</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</si>
  <si>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</si>
  <si>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</si>
  <si>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</si>
  <si>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入力シートで記載した内容が反映されますので、情報の修正は入力シートでお願いいたします</t>
    <phoneticPr fontId="2"/>
  </si>
  <si>
    <t>おわりにへ＞</t>
    <phoneticPr fontId="2"/>
  </si>
  <si>
    <t>様式１</t>
    <rPh sb="0" eb="2">
      <t>ヨウシキ</t>
    </rPh>
    <phoneticPr fontId="2"/>
  </si>
  <si>
    <t>様式AP2高圧-20240410</t>
    <phoneticPr fontId="2"/>
  </si>
  <si>
    <t>接続検討申込書</t>
    <rPh sb="0" eb="7">
      <t>セツゾクケントウモウシコミショ</t>
    </rPh>
    <phoneticPr fontId="2"/>
  </si>
  <si>
    <t>東京電力パワーグリッド株式会社</t>
    <rPh sb="0" eb="4">
      <t>トウキョウデンリョク</t>
    </rPh>
    <rPh sb="11" eb="15">
      <t>カブシキガイシャ</t>
    </rPh>
    <phoneticPr fontId="2"/>
  </si>
  <si>
    <t>御中</t>
    <rPh sb="0" eb="2">
      <t>オンチュウ</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</si>
  <si>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</si>
  <si>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　　　　</t>
    <phoneticPr fontId="2"/>
  </si>
  <si>
    <t>住所　　　</t>
    <phoneticPr fontId="2"/>
  </si>
  <si>
    <t>(フリガナ)</t>
    <phoneticPr fontId="2"/>
  </si>
  <si>
    <t>事業者名</t>
    <rPh sb="0" eb="1">
      <t>コト</t>
    </rPh>
    <rPh sb="1" eb="2">
      <t>ギョウ</t>
    </rPh>
    <rPh sb="2" eb="3">
      <t>シャ</t>
    </rPh>
    <rPh sb="3" eb="4">
      <t>メイ</t>
    </rPh>
    <phoneticPr fontId="2"/>
  </si>
  <si>
    <t>申込者氏名</t>
    <rPh sb="0" eb="2">
      <t>モウシコミ</t>
    </rPh>
    <phoneticPr fontId="2"/>
  </si>
  <si>
    <t>　</t>
    <phoneticPr fontId="2"/>
  </si>
  <si>
    <t>　　（フリガナ）</t>
    <phoneticPr fontId="2"/>
  </si>
  <si>
    <t>（１）発電設備等設置者名
　　 （仮称可）</t>
    <rPh sb="7" eb="8">
      <t>トウ</t>
    </rPh>
    <rPh sb="17" eb="19">
      <t>カショウ</t>
    </rPh>
    <rPh sb="19" eb="20">
      <t>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</si>
  <si>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</si>
  <si>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（２）発電者の名称
　　 （発電所名、仮称可）</t>
    <rPh sb="3" eb="5">
      <t>ハツデン</t>
    </rPh>
    <rPh sb="5" eb="6">
      <t>モノ</t>
    </rPh>
    <rPh sb="7" eb="9">
      <t>メイショウ</t>
    </rPh>
    <rPh sb="14" eb="16">
      <t>ハツデン</t>
    </rPh>
    <rPh sb="16" eb="17">
      <t>ショ</t>
    </rPh>
    <rPh sb="17" eb="18">
      <t>メイ</t>
    </rPh>
    <rPh sb="19" eb="21">
      <t>カショウ</t>
    </rPh>
    <rPh sb="21" eb="22">
      <t>カ</t>
    </rPh>
    <phoneticPr fontId="2"/>
  </si>
  <si>
    <t>（３）発電設備等設置場所</t>
    <rPh sb="3" eb="5">
      <t>ハツデン</t>
    </rPh>
    <rPh sb="5" eb="7">
      <t>セツビ</t>
    </rPh>
    <rPh sb="7" eb="8">
      <t>ナド</t>
    </rPh>
    <rPh sb="8" eb="10">
      <t>セッチ</t>
    </rPh>
    <rPh sb="10" eb="12">
      <t>バショ</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</si>
  <si>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</si>
  <si>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東京電力パワーグリッド株式会社</t>
    <phoneticPr fontId="2"/>
  </si>
  <si>
    <r>
      <t>（５）既設アクセス設備</t>
    </r>
    <r>
      <rPr>
        <vertAlign val="superscript"/>
        <sz val="8"/>
        <rFont val="ＭＳ 明朝"/>
        <family val="1"/>
        <charset val="128"/>
      </rPr>
      <t>※１</t>
    </r>
    <r>
      <rPr>
        <sz val="8"/>
        <rFont val="ＭＳ 明朝"/>
        <family val="1"/>
        <charset val="128"/>
      </rPr>
      <t xml:space="preserve">の有無
</t>
    </r>
    <r>
      <rPr>
        <sz val="6"/>
        <rFont val="ＭＳ 明朝"/>
        <family val="1"/>
        <charset val="128"/>
      </rPr>
      <t>※１：アクセス設備：発電設備等を送電系統に連系するための流通設備</t>
    </r>
    <rPh sb="3" eb="5">
      <t>キセツ</t>
    </rPh>
    <rPh sb="9" eb="11">
      <t>セツビ</t>
    </rPh>
    <rPh sb="14" eb="16">
      <t>ウム</t>
    </rPh>
    <phoneticPr fontId="2"/>
  </si>
  <si>
    <r>
      <t xml:space="preserve">（６）発電設備等変更の有無
</t>
    </r>
    <r>
      <rPr>
        <sz val="6"/>
        <rFont val="ＭＳ 明朝"/>
        <family val="1"/>
        <charset val="128"/>
      </rPr>
      <t>※新規の方は新規をご選択ください</t>
    </r>
    <rPh sb="3" eb="5">
      <t>ハツデン</t>
    </rPh>
    <rPh sb="5" eb="7">
      <t>セツビ</t>
    </rPh>
    <rPh sb="7" eb="8">
      <t>ナド</t>
    </rPh>
    <rPh sb="8" eb="10">
      <t>ヘンコウ</t>
    </rPh>
    <rPh sb="11" eb="13">
      <t>ウム</t>
    </rPh>
    <rPh sb="15" eb="17">
      <t>シンキ</t>
    </rPh>
    <rPh sb="18" eb="19">
      <t>カタ</t>
    </rPh>
    <rPh sb="20" eb="22">
      <t>シンキ</t>
    </rPh>
    <rPh sb="24" eb="26">
      <t>センタク</t>
    </rPh>
    <phoneticPr fontId="2"/>
  </si>
  <si>
    <r>
      <t>（７）契約種別</t>
    </r>
    <r>
      <rPr>
        <vertAlign val="superscript"/>
        <sz val="8"/>
        <rFont val="ＭＳ 明朝"/>
        <family val="1"/>
        <charset val="128"/>
      </rPr>
      <t>※２</t>
    </r>
    <r>
      <rPr>
        <sz val="8"/>
        <rFont val="ＭＳ 明朝"/>
        <family val="1"/>
        <charset val="128"/>
      </rPr>
      <t xml:space="preserve">（予定）　
</t>
    </r>
    <r>
      <rPr>
        <sz val="6"/>
        <rFont val="ＭＳ 明朝"/>
        <family val="1"/>
        <charset val="128"/>
      </rPr>
      <t>※２：入札の対象（FIT/FIP）をご確認のうえ、ご記入下さい。</t>
    </r>
    <rPh sb="3" eb="5">
      <t>ケイヤク</t>
    </rPh>
    <rPh sb="5" eb="7">
      <t>シュベツ</t>
    </rPh>
    <rPh sb="10" eb="12">
      <t>ヨテイ</t>
    </rPh>
    <phoneticPr fontId="2"/>
  </si>
  <si>
    <t>（８）連絡先</t>
    <rPh sb="3" eb="5">
      <t>レンラク</t>
    </rPh>
    <rPh sb="5" eb="6">
      <t>サキ</t>
    </rPh>
    <phoneticPr fontId="2"/>
  </si>
  <si>
    <t>【連絡先】</t>
    <phoneticPr fontId="2"/>
  </si>
  <si>
    <t>〒</t>
    <phoneticPr fontId="2"/>
  </si>
  <si>
    <t xml:space="preserve">住所 </t>
    <rPh sb="0" eb="2">
      <t>ジュウショ</t>
    </rPh>
    <phoneticPr fontId="2"/>
  </si>
  <si>
    <t>担当者名</t>
  </si>
  <si>
    <t>【技術的事項に関する連絡先】</t>
    <rPh sb="1" eb="3">
      <t>ギジュツ</t>
    </rPh>
    <rPh sb="3" eb="4">
      <t>テキ</t>
    </rPh>
    <rPh sb="4" eb="6">
      <t>ジコウ</t>
    </rPh>
    <rPh sb="7" eb="8">
      <t>カン</t>
    </rPh>
    <rPh sb="10" eb="13">
      <t>レンラクサキ</t>
    </rPh>
    <phoneticPr fontId="2"/>
  </si>
  <si>
    <t xml:space="preserve">住所 </t>
    <phoneticPr fontId="2"/>
  </si>
  <si>
    <t>（９）特記事項</t>
    <rPh sb="3" eb="5">
      <t>トッキ</t>
    </rPh>
    <rPh sb="5" eb="7">
      <t>ジコウ</t>
    </rPh>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</si>
  <si>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</si>
  <si>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</si>
  <si>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既設アクセス設備の受電地点特定番号
(03から始まる22桁の番号)</t>
    <rPh sb="0" eb="2">
      <t>キセツ</t>
    </rPh>
    <rPh sb="6" eb="8">
      <t>セツビ</t>
    </rPh>
    <rPh sb="9" eb="13">
      <t>ジュデンチテン</t>
    </rPh>
    <rPh sb="13" eb="17">
      <t>トクテイバンゴウ</t>
    </rPh>
    <rPh sb="23" eb="24">
      <t>ハジ</t>
    </rPh>
    <rPh sb="28" eb="29">
      <t>ケタ</t>
    </rPh>
    <rPh sb="30" eb="32">
      <t>バンゴウ</t>
    </rPh>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</si>
  <si>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</si>
  <si>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様式 2</t>
    <rPh sb="0" eb="2">
      <t>ヨウシキ</t>
    </rPh>
    <phoneticPr fontId="2"/>
  </si>
  <si>
    <t>発電設備等の概要</t>
    <rPh sb="0" eb="5">
      <t>ハツデンセツビトウ</t>
    </rPh>
    <rPh sb="6" eb="8">
      <t>ガイヨウ</t>
    </rPh>
    <phoneticPr fontId="2"/>
  </si>
  <si>
    <t>発電設備等設置者名</t>
    <rPh sb="0" eb="5">
      <t>ハツデンセツビトウ</t>
    </rPh>
    <rPh sb="5" eb="9">
      <t>セッチシャメイ</t>
    </rPh>
    <phoneticPr fontId="2"/>
  </si>
  <si>
    <t>１．希望時期</t>
    <rPh sb="2" eb="4">
      <t>キボウ</t>
    </rPh>
    <rPh sb="4" eb="6">
      <t>ジキ</t>
    </rPh>
    <phoneticPr fontId="2"/>
  </si>
  <si>
    <t>項目数</t>
    <rPh sb="0" eb="3">
      <t>コウモクスウ</t>
    </rPh>
    <phoneticPr fontId="2"/>
  </si>
  <si>
    <t>入力済項目数</t>
    <rPh sb="0" eb="3">
      <t>ニュウリョクズミ</t>
    </rPh>
    <rPh sb="3" eb="6">
      <t>コウモクスウ</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</si>
  <si>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</si>
  <si>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</si>
  <si>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t>（３）発電設備等の連系開始希望日（営業運転）</t>
    <rPh sb="17" eb="19">
      <t>エイギョウ</t>
    </rPh>
    <rPh sb="19" eb="21">
      <t>ウンテン</t>
    </rPh>
    <phoneticPr fontId="2"/>
  </si>
  <si>
    <t>（４）発電量調整供給又は振替供給の終了希望日     〔発電量調整供給又は振替供給の希望契約期間〕</t>
    <phoneticPr fontId="2"/>
  </si>
  <si>
    <t>希望日
有無</t>
    <rPh sb="0" eb="3">
      <t>キボウビ</t>
    </rPh>
    <rPh sb="4" eb="6">
      <t>ウム</t>
    </rPh>
    <phoneticPr fontId="2"/>
  </si>
  <si>
    <t>終了
希望日</t>
    <rPh sb="0" eb="2">
      <t>シュウリョウ</t>
    </rPh>
    <rPh sb="3" eb="6">
      <t>キボウビ</t>
    </rPh>
    <phoneticPr fontId="2"/>
  </si>
  <si>
    <t>年間</t>
    <rPh sb="0" eb="2">
      <t>ネンカン</t>
    </rPh>
    <phoneticPr fontId="2"/>
  </si>
  <si>
    <t>※３：アクセス設備：発電場所と送電系統を接続する設備　※４：運転開始前の試運転など、送電系統への送電電力を初めて発生させる希望日を記載してください。</t>
    <rPh sb="15" eb="17">
      <t>ソウデン</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</si>
  <si>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</si>
  <si>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r>
      <t>（１）希望受電電圧</t>
    </r>
    <r>
      <rPr>
        <vertAlign val="superscript"/>
        <sz val="9"/>
        <rFont val="ＭＳ 明朝"/>
        <family val="1"/>
        <charset val="128"/>
      </rPr>
      <t>※５</t>
    </r>
    <rPh sb="3" eb="5">
      <t>キボウ</t>
    </rPh>
    <rPh sb="5" eb="7">
      <t>ジュデン</t>
    </rPh>
    <rPh sb="7" eb="9">
      <t>デンアツ</t>
    </rPh>
    <phoneticPr fontId="2"/>
  </si>
  <si>
    <t>（２）予備電線路希望の有無</t>
    <rPh sb="3" eb="5">
      <t>ヨビ</t>
    </rPh>
    <rPh sb="5" eb="7">
      <t>デンセン</t>
    </rPh>
    <rPh sb="7" eb="8">
      <t>ロ</t>
    </rPh>
    <rPh sb="8" eb="10">
      <t>キボウ</t>
    </rPh>
    <rPh sb="11" eb="13">
      <t>ウム</t>
    </rPh>
    <phoneticPr fontId="2"/>
  </si>
  <si>
    <t>予備送電サービス契約電力</t>
    <rPh sb="0" eb="4">
      <t>ヨビソウデン</t>
    </rPh>
    <rPh sb="8" eb="12">
      <t>ケイヤクデンリョク</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</si>
  <si>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</si>
  <si>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３．電源種別</t>
    <rPh sb="2" eb="4">
      <t>デンゲン</t>
    </rPh>
    <rPh sb="4" eb="6">
      <t>シュベツ</t>
    </rPh>
    <phoneticPr fontId="2"/>
  </si>
  <si>
    <t>太陽光</t>
    <rPh sb="0" eb="3">
      <t>タイヨウコウ</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</si>
  <si>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</si>
  <si>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</si>
  <si>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</si>
  <si>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</si>
  <si>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</si>
  <si>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（１）変更前</t>
    <rPh sb="3" eb="5">
      <t>ヘンコウ</t>
    </rPh>
    <rPh sb="5" eb="6">
      <t>マエ</t>
    </rPh>
    <phoneticPr fontId="2"/>
  </si>
  <si>
    <t>kW （℃）</t>
    <phoneticPr fontId="2"/>
  </si>
  <si>
    <t>（２）変更後　</t>
    <rPh sb="3" eb="5">
      <t>ヘンコウ</t>
    </rPh>
    <rPh sb="5" eb="6">
      <t>ゴ</t>
    </rPh>
    <phoneticPr fontId="2"/>
  </si>
  <si>
    <t>※10：ガスタービン等、外気温により発電出力が変化する場合には、各温度における発電出力を記載してください。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</si>
  <si>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</si>
  <si>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r>
      <t>最大</t>
    </r>
    <r>
      <rPr>
        <vertAlign val="superscript"/>
        <sz val="9"/>
        <rFont val="ＭＳ 明朝"/>
        <family val="1"/>
        <charset val="128"/>
      </rPr>
      <t>※12</t>
    </r>
    <rPh sb="0" eb="2">
      <t>サイダイ</t>
    </rPh>
    <phoneticPr fontId="2"/>
  </si>
  <si>
    <t>（２）変更後</t>
    <rPh sb="3" eb="5">
      <t>ヘンコウ</t>
    </rPh>
    <rPh sb="5" eb="6">
      <t>ゴ</t>
    </rPh>
    <phoneticPr fontId="2"/>
  </si>
  <si>
    <t>最大</t>
    <rPh sb="0" eb="2">
      <t>サイダイ</t>
    </rPh>
    <phoneticPr fontId="2"/>
  </si>
  <si>
    <t>最小</t>
    <rPh sb="0" eb="2">
      <t>サイショウ</t>
    </rPh>
    <phoneticPr fontId="2"/>
  </si>
  <si>
    <t>※11：ガスタービン等、外気温により発電出力が変化する場合には、各温度における受電電力を記載してください。</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</si>
  <si>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※12：連系地点において、受電電力がない（連系地点からの需要供給のみ）場合は、０を記載してください。</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</si>
  <si>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t xml:space="preserve"> </t>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</si>
  <si>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</si>
  <si>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 xml:space="preserve">kW </t>
    <phoneticPr fontId="2"/>
  </si>
  <si>
    <t>（力率</t>
    <rPh sb="1" eb="2">
      <t>リキ</t>
    </rPh>
    <rPh sb="2" eb="3">
      <t>リツ</t>
    </rPh>
    <phoneticPr fontId="2"/>
  </si>
  <si>
    <t>%）</t>
    <phoneticPr fontId="2"/>
  </si>
  <si>
    <r>
      <t>最小</t>
    </r>
    <r>
      <rPr>
        <vertAlign val="superscript"/>
        <sz val="9"/>
        <rFont val="ＭＳ 明朝"/>
        <family val="1"/>
        <charset val="128"/>
      </rPr>
      <t>※13</t>
    </r>
    <rPh sb="0" eb="2">
      <t>サイショウ</t>
    </rPh>
    <phoneticPr fontId="2"/>
  </si>
  <si>
    <t>※13：発電の有無に拘わらず必要となる負荷設備の容量を記載してください。</t>
    <rPh sb="4" eb="6">
      <t>ハツデン</t>
    </rPh>
    <rPh sb="7" eb="9">
      <t>ウム</t>
    </rPh>
    <rPh sb="10" eb="11">
      <t>カカ</t>
    </rPh>
    <rPh sb="14" eb="16">
      <t>ヒツヨウ</t>
    </rPh>
    <rPh sb="19" eb="21">
      <t>フカ</t>
    </rPh>
    <rPh sb="21" eb="23">
      <t>セツビ</t>
    </rPh>
    <rPh sb="24" eb="26">
      <t>ヨウリョウ</t>
    </rPh>
    <rPh sb="27" eb="29">
      <t>キサイ</t>
    </rPh>
    <phoneticPr fontId="2"/>
  </si>
  <si>
    <t>７．サイバーセキュリティ対策</t>
    <rPh sb="12" eb="14">
      <t>タイサク</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</si>
  <si>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</si>
  <si>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</si>
  <si>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対策</t>
    <rPh sb="0" eb="2">
      <t>タイサク</t>
    </rPh>
    <phoneticPr fontId="2"/>
  </si>
  <si>
    <t>　系統連系技術要件に基づいた以下のサイバーセキュリティ対策を実施します。</t>
    <phoneticPr fontId="2"/>
  </si>
  <si>
    <t>・事業用電気工作物（発電事業の用に供するものに限る。）は、電力制御システムセキュリティガイドラインに
　準拠すること。
・自家用電気工作物（発電事業の用に供するもの及び小規模事業用電気工作物を除く。）に係る遠隔監視システム及び
　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phoneticPr fontId="2"/>
  </si>
  <si>
    <t>セキュリティ管理責任者：  　</t>
    <phoneticPr fontId="2"/>
  </si>
  <si>
    <t>様式３</t>
    <rPh sb="0" eb="2">
      <t>ヨウシキ</t>
    </rPh>
    <phoneticPr fontId="2"/>
  </si>
  <si>
    <t>主要設備仕様（直流発電設備等）</t>
    <phoneticPr fontId="2"/>
  </si>
  <si>
    <t>発電設備等設置者名</t>
    <rPh sb="0" eb="2">
      <t>ハツデン</t>
    </rPh>
    <rPh sb="2" eb="4">
      <t>セツビ</t>
    </rPh>
    <rPh sb="4" eb="5">
      <t>トウ</t>
    </rPh>
    <rPh sb="5" eb="7">
      <t>セッチ</t>
    </rPh>
    <rPh sb="7" eb="8">
      <t>シャ</t>
    </rPh>
    <phoneticPr fontId="2"/>
  </si>
  <si>
    <t>入力項目数</t>
    <rPh sb="0" eb="5">
      <t>ニュウリョクコウモクスウ</t>
    </rPh>
    <phoneticPr fontId="2"/>
  </si>
  <si>
    <t>残項目数</t>
    <rPh sb="0" eb="4">
      <t>ザンコウモクスウ</t>
    </rPh>
    <phoneticPr fontId="2"/>
  </si>
  <si>
    <t>号発電機</t>
    <rPh sb="0" eb="1">
      <t>ゴウ</t>
    </rPh>
    <rPh sb="1" eb="4">
      <t>ハツデンキ</t>
    </rPh>
    <phoneticPr fontId="2"/>
  </si>
  <si>
    <t>１．一般</t>
    <rPh sb="2" eb="4">
      <t>イッパン</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</si>
  <si>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</si>
  <si>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</si>
  <si>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（３）運転可能周波数</t>
    <rPh sb="3" eb="5">
      <t>ウンテン</t>
    </rPh>
    <rPh sb="5" eb="7">
      <t>カノウ</t>
    </rPh>
    <rPh sb="7" eb="10">
      <t>シュウハスウ</t>
    </rPh>
    <phoneticPr fontId="2"/>
  </si>
  <si>
    <t>（４）連続運転可能周波数</t>
    <rPh sb="3" eb="5">
      <t>レンゾク</t>
    </rPh>
    <rPh sb="5" eb="7">
      <t>ウンテン</t>
    </rPh>
    <rPh sb="7" eb="9">
      <t>カノウ</t>
    </rPh>
    <rPh sb="9" eb="12">
      <t>シュウハスウ</t>
    </rPh>
    <phoneticPr fontId="2"/>
  </si>
  <si>
    <t>（５）周波数低下時の
　　　運転継続時間</t>
    <rPh sb="3" eb="9">
      <t>シュウハスウテイカジ</t>
    </rPh>
    <phoneticPr fontId="2"/>
  </si>
  <si>
    <t>0.97pu時（50Hzエリア：48.5/60Hzエリア：58.2［Hz］）</t>
  </si>
  <si>
    <t>[分]</t>
    <rPh sb="1" eb="2">
      <t>フン</t>
    </rPh>
    <phoneticPr fontId="2"/>
  </si>
  <si>
    <t>0.96pu時（50Hzエリア：48.0/60Hzエリア：57.6［Hz］）</t>
  </si>
  <si>
    <t>※１：北海道エリアの場合は、「0.97pu時」は「連続」が要件となるほか、「0.96pu時」欄の記載は不要</t>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</si>
  <si>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</si>
  <si>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</si>
  <si>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（２）定格１次電圧／２次電圧</t>
    <rPh sb="3" eb="5">
      <t>テイカク</t>
    </rPh>
    <rPh sb="6" eb="7">
      <t>ジ</t>
    </rPh>
    <rPh sb="7" eb="9">
      <t>デンアツ</t>
    </rPh>
    <rPh sb="11" eb="12">
      <t>ジ</t>
    </rPh>
    <rPh sb="12" eb="14">
      <t>デンアツ</t>
    </rPh>
    <phoneticPr fontId="2"/>
  </si>
  <si>
    <t>V</t>
    <phoneticPr fontId="2"/>
  </si>
  <si>
    <t>/</t>
    <phoneticPr fontId="2"/>
  </si>
  <si>
    <t>（３）タップ切替器仕様</t>
    <rPh sb="6" eb="8">
      <t>キリカエ</t>
    </rPh>
    <rPh sb="8" eb="9">
      <t>キ</t>
    </rPh>
    <rPh sb="9" eb="11">
      <t>シヨウ</t>
    </rPh>
    <phoneticPr fontId="2"/>
  </si>
  <si>
    <t>タップ切り替え機能有無</t>
    <phoneticPr fontId="2"/>
  </si>
  <si>
    <t>タップ数</t>
    <rPh sb="3" eb="4">
      <t>スウ</t>
    </rPh>
    <phoneticPr fontId="2"/>
  </si>
  <si>
    <t>電圧調整範囲</t>
    <rPh sb="0" eb="2">
      <t>デンアツ</t>
    </rPh>
    <rPh sb="2" eb="4">
      <t>チョウセイ</t>
    </rPh>
    <rPh sb="4" eb="6">
      <t>ハンイ</t>
    </rPh>
    <phoneticPr fontId="2"/>
  </si>
  <si>
    <t>（４）％インピーダンス（変圧器定格容量ベース）</t>
    <rPh sb="12" eb="15">
      <t>ヘンアツキ</t>
    </rPh>
    <rPh sb="15" eb="17">
      <t>テイカク</t>
    </rPh>
    <rPh sb="17" eb="19">
      <t>ヨウリョウ</t>
    </rPh>
    <phoneticPr fontId="2"/>
  </si>
  <si>
    <t>３．直流発電機</t>
    <rPh sb="2" eb="4">
      <t>チョクリュウ</t>
    </rPh>
    <rPh sb="4" eb="7">
      <t>ハツデンキ</t>
    </rPh>
    <phoneticPr fontId="2"/>
  </si>
  <si>
    <t>直流発電装置</t>
    <rPh sb="0" eb="2">
      <t>チョクリュウ</t>
    </rPh>
    <rPh sb="2" eb="4">
      <t>ハツデン</t>
    </rPh>
    <rPh sb="4" eb="6">
      <t>ソウチ</t>
    </rPh>
    <phoneticPr fontId="2"/>
  </si>
  <si>
    <t>逆変換装置（インバータ）</t>
    <phoneticPr fontId="2"/>
  </si>
  <si>
    <t>直流最大出力</t>
    <rPh sb="0" eb="2">
      <t>チョクリュウ</t>
    </rPh>
    <rPh sb="2" eb="4">
      <t>サイダイ</t>
    </rPh>
    <rPh sb="4" eb="6">
      <t>シュツリョク</t>
    </rPh>
    <phoneticPr fontId="2"/>
  </si>
  <si>
    <t>電気方式</t>
    <rPh sb="0" eb="2">
      <t>デンキ</t>
    </rPh>
    <rPh sb="2" eb="4">
      <t>ホウシキ</t>
    </rPh>
    <phoneticPr fontId="2"/>
  </si>
  <si>
    <t>最高使用電圧</t>
    <rPh sb="0" eb="2">
      <t>サイコウ</t>
    </rPh>
    <rPh sb="2" eb="4">
      <t>シヨウ</t>
    </rPh>
    <rPh sb="4" eb="6">
      <t>デンアツ</t>
    </rPh>
    <phoneticPr fontId="2"/>
  </si>
  <si>
    <t>定格電圧</t>
    <rPh sb="0" eb="2">
      <t>テイカク</t>
    </rPh>
    <rPh sb="2" eb="4">
      <t>デンアツ</t>
    </rPh>
    <phoneticPr fontId="2"/>
  </si>
  <si>
    <t>通電電流制限値</t>
    <rPh sb="0" eb="2">
      <t>ツウデン</t>
    </rPh>
    <rPh sb="2" eb="4">
      <t>デンリュウ</t>
    </rPh>
    <rPh sb="4" eb="7">
      <t>セイゲンチ</t>
    </rPh>
    <phoneticPr fontId="2"/>
  </si>
  <si>
    <t>定格出力</t>
    <rPh sb="0" eb="2">
      <t>テイカク</t>
    </rPh>
    <rPh sb="2" eb="4">
      <t>シュツリョク</t>
    </rPh>
    <phoneticPr fontId="2"/>
  </si>
  <si>
    <t>その他特記事項</t>
    <rPh sb="2" eb="3">
      <t>タ</t>
    </rPh>
    <rPh sb="3" eb="5">
      <t>トッキ</t>
    </rPh>
    <rPh sb="5" eb="7">
      <t>ジコウ</t>
    </rPh>
    <phoneticPr fontId="2"/>
  </si>
  <si>
    <t>力率（定格）</t>
    <rPh sb="0" eb="1">
      <t>リキ</t>
    </rPh>
    <rPh sb="1" eb="2">
      <t>リツ</t>
    </rPh>
    <rPh sb="3" eb="5">
      <t>テイカク</t>
    </rPh>
    <phoneticPr fontId="2"/>
  </si>
  <si>
    <t>(a)パネル1枚あたりの出力</t>
    <phoneticPr fontId="2"/>
  </si>
  <si>
    <t>力率（運転可能範囲）</t>
    <rPh sb="0" eb="1">
      <t>リキ</t>
    </rPh>
    <rPh sb="1" eb="2">
      <t>リツ</t>
    </rPh>
    <rPh sb="3" eb="5">
      <t>ウンテン</t>
    </rPh>
    <rPh sb="5" eb="7">
      <t>カノウ</t>
    </rPh>
    <rPh sb="7" eb="9">
      <t>ハンイ</t>
    </rPh>
    <phoneticPr fontId="2"/>
  </si>
  <si>
    <t>(b)</t>
    <phoneticPr fontId="2"/>
  </si>
  <si>
    <t>(c)</t>
    <phoneticPr fontId="2"/>
  </si>
  <si>
    <t>(d)</t>
    <phoneticPr fontId="2"/>
  </si>
  <si>
    <t>(e)</t>
    <phoneticPr fontId="2"/>
  </si>
  <si>
    <t>(f)</t>
    <phoneticPr fontId="2"/>
  </si>
  <si>
    <t>主回路方式</t>
    <rPh sb="0" eb="1">
      <t>シュ</t>
    </rPh>
    <rPh sb="1" eb="3">
      <t>カイロ</t>
    </rPh>
    <rPh sb="3" eb="5">
      <t>ホウシキ</t>
    </rPh>
    <phoneticPr fontId="2"/>
  </si>
  <si>
    <t>PCS1台あたり
のパネル枚数</t>
    <phoneticPr fontId="2"/>
  </si>
  <si>
    <t>PCS台数</t>
  </si>
  <si>
    <t>PCS1台あたりの
パネル出力合計
(a)×(b)</t>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</si>
  <si>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</si>
  <si>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</si>
  <si>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直流分子検出
レベル</t>
    <rPh sb="0" eb="6">
      <t>チョクリュウブンシケンシュツ</t>
    </rPh>
    <phoneticPr fontId="2"/>
  </si>
  <si>
    <t>A</t>
    <phoneticPr fontId="2"/>
  </si>
  <si>
    <t>最大短絡電流・遮断時間</t>
    <rPh sb="0" eb="2">
      <t>サイダイ</t>
    </rPh>
    <rPh sb="2" eb="4">
      <t>タンラク</t>
    </rPh>
    <rPh sb="4" eb="6">
      <t>デンリュウ</t>
    </rPh>
    <rPh sb="7" eb="9">
      <t>シャダン</t>
    </rPh>
    <rPh sb="9" eb="11">
      <t>ジカン</t>
    </rPh>
    <phoneticPr fontId="2"/>
  </si>
  <si>
    <t>ＦＲＴ要件適用の有無</t>
  </si>
  <si>
    <t>（測定データ）</t>
    <rPh sb="1" eb="3">
      <t>ソクテイ</t>
    </rPh>
    <phoneticPr fontId="2"/>
  </si>
  <si>
    <t>高周波</t>
    <rPh sb="0" eb="3">
      <t>コウシュウハ</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</si>
  <si>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</si>
  <si>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パネル総出力</t>
    <rPh sb="3" eb="6">
      <t>ソウシュツリョク</t>
    </rPh>
    <phoneticPr fontId="2"/>
  </si>
  <si>
    <t>自由記述欄</t>
    <rPh sb="0" eb="5">
      <t>ジユウキジュツラン</t>
    </rPh>
    <phoneticPr fontId="2"/>
  </si>
  <si>
    <t>高調波電流歪率</t>
    <rPh sb="0" eb="3">
      <t>コウチョウハ</t>
    </rPh>
    <rPh sb="3" eb="5">
      <t>デンリュウ</t>
    </rPh>
    <rPh sb="5" eb="6">
      <t>ユガ</t>
    </rPh>
    <rPh sb="6" eb="7">
      <t>リツ</t>
    </rPh>
    <phoneticPr fontId="2"/>
  </si>
  <si>
    <t>（総合）</t>
    <rPh sb="1" eb="3">
      <t>ソウゴウ</t>
    </rPh>
    <phoneticPr fontId="2"/>
  </si>
  <si>
    <t xml:space="preserve">% </t>
    <phoneticPr fontId="2"/>
  </si>
  <si>
    <t>以下</t>
    <rPh sb="0" eb="2">
      <t>イカ</t>
    </rPh>
    <phoneticPr fontId="2"/>
  </si>
  <si>
    <t>（各次最大）</t>
    <rPh sb="1" eb="2">
      <t>カク</t>
    </rPh>
    <rPh sb="2" eb="3">
      <t>ツギ</t>
    </rPh>
    <rPh sb="3" eb="5">
      <t>サイダイ</t>
    </rPh>
    <phoneticPr fontId="2"/>
  </si>
  <si>
    <t>第</t>
    <rPh sb="0" eb="1">
      <t>ダイ</t>
    </rPh>
    <phoneticPr fontId="2"/>
  </si>
  <si>
    <t>次</t>
    <rPh sb="0" eb="1">
      <t>ツギ</t>
    </rPh>
    <phoneticPr fontId="2"/>
  </si>
  <si>
    <t>その他</t>
    <rPh sb="2" eb="3">
      <t>タ</t>
    </rPh>
    <phoneticPr fontId="2"/>
  </si>
  <si>
    <t>おわりに＞</t>
  </si>
  <si>
    <t>※１：北海道エリアの場合は、「0.97pu時」は「連続」が要件となるほか、「0.96pu時」欄の記載は不要</t>
  </si>
  <si>
    <t>発電設備仕様（逆変換装置）</t>
    <rPh sb="0" eb="2">
      <t>ハツデン</t>
    </rPh>
    <rPh sb="2" eb="4">
      <t>セツビ</t>
    </rPh>
    <rPh sb="4" eb="6">
      <t>シヨウ</t>
    </rPh>
    <rPh sb="7" eb="8">
      <t>ギャク</t>
    </rPh>
    <rPh sb="8" eb="10">
      <t>ヘンカン</t>
    </rPh>
    <rPh sb="10" eb="12">
      <t>ソウチ</t>
    </rPh>
    <phoneticPr fontId="2"/>
  </si>
  <si>
    <t>発電設備等設置者名</t>
    <rPh sb="0" eb="2">
      <t>ハツデン</t>
    </rPh>
    <rPh sb="2" eb="4">
      <t>セツビ</t>
    </rPh>
    <rPh sb="4" eb="5">
      <t>トウ</t>
    </rPh>
    <rPh sb="5" eb="7">
      <t>セッチ</t>
    </rPh>
    <rPh sb="7" eb="8">
      <t>シャ</t>
    </rPh>
    <rPh sb="8" eb="9">
      <t>メイ</t>
    </rPh>
    <phoneticPr fontId="2"/>
  </si>
  <si>
    <t>１．全般</t>
    <rPh sb="2" eb="4">
      <t>ゼンパン</t>
    </rPh>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</si>
  <si>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</si>
  <si>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（２）台数（逆変換装置またはＰＣＳの台数）</t>
    <rPh sb="3" eb="5">
      <t>ダイスウ</t>
    </rPh>
    <rPh sb="6" eb="9">
      <t>ギャクヘンカン</t>
    </rPh>
    <rPh sb="9" eb="11">
      <t>ソウチ</t>
    </rPh>
    <rPh sb="18" eb="20">
      <t>ダイスウ</t>
    </rPh>
    <phoneticPr fontId="2"/>
  </si>
  <si>
    <t>[台]</t>
    <rPh sb="1" eb="2">
      <t>ダイ</t>
    </rPh>
    <phoneticPr fontId="2"/>
  </si>
  <si>
    <t>２．逆変換装置</t>
    <rPh sb="2" eb="3">
      <t>ギャク</t>
    </rPh>
    <rPh sb="3" eb="5">
      <t>ヘンカン</t>
    </rPh>
    <rPh sb="5" eb="7">
      <t>ソウチ</t>
    </rPh>
    <phoneticPr fontId="2"/>
  </si>
  <si>
    <t>（１）メーカ･型式</t>
    <rPh sb="7" eb="9">
      <t>カタシキ</t>
    </rPh>
    <phoneticPr fontId="2"/>
  </si>
  <si>
    <t>[ﾒｰｶ]</t>
    <phoneticPr fontId="2"/>
  </si>
  <si>
    <t>[型式]</t>
    <rPh sb="1" eb="3">
      <t>カタシキ</t>
    </rPh>
    <phoneticPr fontId="2"/>
  </si>
  <si>
    <t>（２）電気方式</t>
    <rPh sb="3" eb="5">
      <t>デンキ</t>
    </rPh>
    <rPh sb="5" eb="7">
      <t>ホウシキ</t>
    </rPh>
    <phoneticPr fontId="2"/>
  </si>
  <si>
    <t>（３）定格容量</t>
    <rPh sb="3" eb="5">
      <t>テイカク</t>
    </rPh>
    <rPh sb="5" eb="6">
      <t>カタチ</t>
    </rPh>
    <rPh sb="6" eb="7">
      <t>リョウ</t>
    </rPh>
    <phoneticPr fontId="2"/>
  </si>
  <si>
    <t>[kVA]</t>
    <phoneticPr fontId="2"/>
  </si>
  <si>
    <t>（４）定格出力</t>
    <rPh sb="3" eb="5">
      <t>テイカク</t>
    </rPh>
    <rPh sb="5" eb="7">
      <t>シュツリョク</t>
    </rPh>
    <phoneticPr fontId="2"/>
  </si>
  <si>
    <t>[kW]</t>
    <phoneticPr fontId="2"/>
  </si>
  <si>
    <r>
      <t>（５）出力</t>
    </r>
    <r>
      <rPr>
        <sz val="8"/>
        <rFont val="ＭＳ 明朝"/>
        <family val="1"/>
        <charset val="128"/>
      </rPr>
      <t>変化範囲</t>
    </r>
    <rPh sb="3" eb="5">
      <t>シュツリョク</t>
    </rPh>
    <rPh sb="5" eb="7">
      <t>ヘンカ</t>
    </rPh>
    <rPh sb="7" eb="9">
      <t>ハンイ</t>
    </rPh>
    <phoneticPr fontId="2"/>
  </si>
  <si>
    <t>[kW]～</t>
    <phoneticPr fontId="2"/>
  </si>
  <si>
    <t>（６）定格電圧</t>
    <rPh sb="3" eb="5">
      <t>テイカク</t>
    </rPh>
    <rPh sb="5" eb="7">
      <t>デンアツ</t>
    </rPh>
    <phoneticPr fontId="2"/>
  </si>
  <si>
    <t>[kV]</t>
    <phoneticPr fontId="2"/>
  </si>
  <si>
    <t>（７）力率（定格）</t>
    <rPh sb="3" eb="4">
      <t>リキ</t>
    </rPh>
    <rPh sb="4" eb="5">
      <t>リツ</t>
    </rPh>
    <rPh sb="6" eb="8">
      <t>テイカク</t>
    </rPh>
    <phoneticPr fontId="2"/>
  </si>
  <si>
    <t>［%］</t>
  </si>
  <si>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</si>
  <si>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</si>
  <si>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[Hz]</t>
    <phoneticPr fontId="2"/>
  </si>
  <si>
    <t>（10）連続運転可能周波数</t>
    <rPh sb="4" eb="6">
      <t>レンゾク</t>
    </rPh>
    <rPh sb="6" eb="8">
      <t>ウンテン</t>
    </rPh>
    <rPh sb="8" eb="10">
      <t>カノウ</t>
    </rPh>
    <rPh sb="10" eb="13">
      <t>シュウハスウ</t>
    </rPh>
    <phoneticPr fontId="2"/>
  </si>
  <si>
    <t>［Hz］～　　</t>
    <phoneticPr fontId="2"/>
  </si>
  <si>
    <r>
      <t>運転可能周波数</t>
    </r>
    <r>
      <rPr>
        <vertAlign val="superscript"/>
        <sz val="9"/>
        <rFont val="ＭＳ 明朝"/>
        <family val="1"/>
        <charset val="128"/>
      </rPr>
      <t>※1</t>
    </r>
    <phoneticPr fontId="2"/>
  </si>
  <si>
    <t>[Hz]～</t>
    <phoneticPr fontId="2"/>
  </si>
  <si>
    <r>
      <t>（11）周波数低下時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</si>
  <si>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t>0.97pu時（50Hzエリア：48.5/60Hzエリア：58.2［Hz］）</t>
    <rPh sb="6" eb="7">
      <t>ジ</t>
    </rPh>
    <phoneticPr fontId="2"/>
  </si>
  <si>
    <t>［分］ 　</t>
  </si>
  <si>
    <t>0.96pu時（50Hzエリア：48.0/60Hzエリア：57.6［Hz］）</t>
    <rPh sb="6" eb="7">
      <t>ジ</t>
    </rPh>
    <phoneticPr fontId="2"/>
  </si>
  <si>
    <t>添付　様式５の４　参照</t>
  </si>
  <si>
    <t>［s］</t>
  </si>
  <si>
    <t>総合</t>
    <rPh sb="0" eb="2">
      <t>ソウゴウ</t>
    </rPh>
    <phoneticPr fontId="2"/>
  </si>
  <si>
    <t>各次最大</t>
    <rPh sb="0" eb="2">
      <t>カクジ</t>
    </rPh>
    <rPh sb="2" eb="4">
      <t>サイダイ</t>
    </rPh>
    <phoneticPr fontId="2"/>
  </si>
  <si>
    <t>次</t>
    <rPh sb="0" eb="1">
      <t>ジ</t>
    </rPh>
    <phoneticPr fontId="2"/>
  </si>
  <si>
    <t>出力</t>
    <rPh sb="0" eb="2">
      <t>シュツリョク</t>
    </rPh>
    <phoneticPr fontId="2"/>
  </si>
  <si>
    <t>[kW]</t>
  </si>
  <si>
    <t>時間</t>
    <rPh sb="0" eb="2">
      <t>ジカン</t>
    </rPh>
    <phoneticPr fontId="2"/>
  </si>
  <si>
    <t>　[h]</t>
    <phoneticPr fontId="2"/>
  </si>
  <si>
    <t>※１：逆変換装置を用いた発電設備等でFRT要件非適用の設備は記載不要</t>
    <phoneticPr fontId="2"/>
  </si>
  <si>
    <t>※２：「有」の場合、蓄電池設備仕様および蓄電池システムの諸元を算定するためのシミュレーションに使用した
　　　発電データ等の提出が必要となります。（任意様式）</t>
    <phoneticPr fontId="2"/>
  </si>
  <si>
    <t>【留意事項】</t>
    <rPh sb="1" eb="3">
      <t>リュウイ</t>
    </rPh>
    <rPh sb="3" eb="5">
      <t>ジコウ</t>
    </rPh>
    <phoneticPr fontId="2"/>
  </si>
  <si>
    <t>○</t>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</si>
  <si>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</si>
  <si>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電圧変動の検討などで、さらに詳細な資料を確認させていただく場合があります。</t>
    <rPh sb="0" eb="2">
      <t>デンアツ</t>
    </rPh>
    <rPh sb="2" eb="4">
      <t>ヘンドウ</t>
    </rPh>
    <rPh sb="5" eb="7">
      <t>ケントウ</t>
    </rPh>
    <phoneticPr fontId="2"/>
  </si>
  <si>
    <t>４．保護リレー等</t>
    <rPh sb="2" eb="4">
      <t>ホゴ</t>
    </rPh>
    <rPh sb="7" eb="8">
      <t>ナド</t>
    </rPh>
    <phoneticPr fontId="2"/>
  </si>
  <si>
    <t>機 器 名 称</t>
    <rPh sb="0" eb="1">
      <t>キ</t>
    </rPh>
    <rPh sb="2" eb="3">
      <t>ウツワ</t>
    </rPh>
    <rPh sb="4" eb="5">
      <t>メイ</t>
    </rPh>
    <rPh sb="6" eb="7">
      <t>ショウ</t>
    </rPh>
    <phoneticPr fontId="2"/>
  </si>
  <si>
    <t>系</t>
    <rPh sb="0" eb="1">
      <t>ケイ</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</si>
  <si>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</si>
  <si>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</si>
  <si>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</si>
  <si>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</si>
  <si>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</si>
  <si>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</si>
  <si>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遮断器</t>
    <rPh sb="0" eb="1">
      <t>サエギ</t>
    </rPh>
    <rPh sb="1" eb="2">
      <t>ダン</t>
    </rPh>
    <rPh sb="2" eb="3">
      <t>ウツワ</t>
    </rPh>
    <phoneticPr fontId="2"/>
  </si>
  <si>
    <t>ｻｲｸﾙ</t>
    <phoneticPr fontId="2"/>
  </si>
  <si>
    <t>連系用遮断器</t>
  </si>
  <si>
    <t>V    T</t>
    <phoneticPr fontId="2"/>
  </si>
  <si>
    <t>V/</t>
    <phoneticPr fontId="2"/>
  </si>
  <si>
    <t>－</t>
  </si>
  <si>
    <t>負担：</t>
    <rPh sb="0" eb="2">
      <t>フタン</t>
    </rPh>
    <phoneticPr fontId="2"/>
  </si>
  <si>
    <t>VA</t>
    <phoneticPr fontId="2"/>
  </si>
  <si>
    <t>その他機器</t>
  </si>
  <si>
    <t>C    T</t>
    <phoneticPr fontId="2"/>
  </si>
  <si>
    <t>A/5A</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</si>
  <si>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</si>
  <si>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</si>
  <si>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</si>
  <si>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P    D</t>
    <phoneticPr fontId="2"/>
  </si>
  <si>
    <t>pF</t>
    <phoneticPr fontId="2"/>
  </si>
  <si>
    <t>Z P D</t>
    <phoneticPr fontId="2"/>
  </si>
  <si>
    <t>Z  C  T</t>
    <phoneticPr fontId="2"/>
  </si>
  <si>
    <t>保護リレー諸元</t>
    <rPh sb="0" eb="2">
      <t>ホゴ</t>
    </rPh>
    <rPh sb="5" eb="6">
      <t>ショ</t>
    </rPh>
    <rPh sb="6" eb="7">
      <t>ゲン</t>
    </rPh>
    <phoneticPr fontId="2"/>
  </si>
  <si>
    <t>記号</t>
    <rPh sb="0" eb="2">
      <t>キゴウ</t>
    </rPh>
    <phoneticPr fontId="2"/>
  </si>
  <si>
    <t>リレー名称</t>
    <rPh sb="3" eb="5">
      <t>メイショウ</t>
    </rPh>
    <phoneticPr fontId="2"/>
  </si>
  <si>
    <t>製造者</t>
    <rPh sb="0" eb="3">
      <t>セイゾウシャ</t>
    </rPh>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</si>
  <si>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</si>
  <si>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</si>
  <si>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</si>
  <si>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</si>
  <si>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3">
      <t>カデンリュウ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</si>
  <si>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</si>
  <si>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</si>
  <si>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</si>
  <si>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</si>
  <si>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</si>
  <si>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</si>
  <si>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4">
      <t>チラクホウコウ</t>
    </rPh>
    <phoneticPr fontId="2"/>
  </si>
  <si>
    <t>電圧：</t>
    <rPh sb="0" eb="2">
      <t>デンアツ</t>
    </rPh>
    <phoneticPr fontId="2"/>
  </si>
  <si>
    <t>（６７ＧＲ）</t>
    <phoneticPr fontId="2"/>
  </si>
  <si>
    <t>ＯＶＧＲ</t>
  </si>
  <si>
    <t>地絡過電圧</t>
    <rPh sb="0" eb="5">
      <t>チラクカデンアツ</t>
    </rPh>
    <phoneticPr fontId="2"/>
  </si>
  <si>
    <t>（６４Ｒ）</t>
    <phoneticPr fontId="2"/>
  </si>
  <si>
    <t>ＤＳＲ</t>
  </si>
  <si>
    <t>方向短絡</t>
    <rPh sb="0" eb="4">
      <t>ホウコウタンラク</t>
    </rPh>
    <phoneticPr fontId="2"/>
  </si>
  <si>
    <t>（６７Ｓ）</t>
    <phoneticPr fontId="2"/>
  </si>
  <si>
    <t>ＯＶＲ</t>
  </si>
  <si>
    <t>過電圧</t>
    <rPh sb="0" eb="3">
      <t>カデンアツ</t>
    </rPh>
    <phoneticPr fontId="2"/>
  </si>
  <si>
    <t>（５９Ｒ）</t>
    <phoneticPr fontId="2"/>
  </si>
  <si>
    <t>ＵＶＲ</t>
  </si>
  <si>
    <t>不足電圧</t>
    <rPh sb="0" eb="4">
      <t>フソクデンアツ</t>
    </rPh>
    <phoneticPr fontId="2"/>
  </si>
  <si>
    <t>（２７Ｒ）</t>
    <phoneticPr fontId="2"/>
  </si>
  <si>
    <t>ＯＦＲ</t>
    <phoneticPr fontId="2"/>
  </si>
  <si>
    <t>周波数上昇</t>
    <rPh sb="0" eb="5">
      <t>シュウハスウジョウショウ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</si>
  <si>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</si>
  <si>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</si>
  <si>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</si>
  <si>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</si>
  <si>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3">
      <t>ギャクデンリョク</t>
    </rPh>
    <phoneticPr fontId="2"/>
  </si>
  <si>
    <t>電力：</t>
    <rPh sb="0" eb="2">
      <t>デンリョク</t>
    </rPh>
    <phoneticPr fontId="2"/>
  </si>
  <si>
    <t>ＲＰＲ</t>
    <phoneticPr fontId="2"/>
  </si>
  <si>
    <t>※</t>
    <phoneticPr fontId="2"/>
  </si>
  <si>
    <t>（６７Ｐ）</t>
    <phoneticPr fontId="2"/>
  </si>
  <si>
    <t>不足電力</t>
    <rPh sb="0" eb="4">
      <t>フソクデンリョク</t>
    </rPh>
    <phoneticPr fontId="2"/>
  </si>
  <si>
    <t>ＵＰＲ</t>
    <phoneticPr fontId="2"/>
  </si>
  <si>
    <t>（９１Ｌ）</t>
    <phoneticPr fontId="2"/>
  </si>
  <si>
    <t>単独運転検出要素</t>
    <rPh sb="0" eb="2">
      <t>タンドク</t>
    </rPh>
    <rPh sb="2" eb="4">
      <t>ウンテン</t>
    </rPh>
    <rPh sb="4" eb="6">
      <t>ケンシュツ</t>
    </rPh>
    <rPh sb="6" eb="8">
      <t>ヨウソ</t>
    </rPh>
    <phoneticPr fontId="2"/>
  </si>
  <si>
    <t>整定値：</t>
    <rPh sb="0" eb="2">
      <t>セイテイ</t>
    </rPh>
    <rPh sb="2" eb="3">
      <t>チ</t>
    </rPh>
    <phoneticPr fontId="2"/>
  </si>
  <si>
    <t>時限：</t>
    <phoneticPr fontId="2"/>
  </si>
  <si>
    <t>（受動：　　　　　　　）</t>
    <rPh sb="1" eb="3">
      <t>ジュドウ</t>
    </rPh>
    <phoneticPr fontId="2"/>
  </si>
  <si>
    <t>)</t>
    <phoneticPr fontId="2"/>
  </si>
  <si>
    <t>（能動：　　　　　　　）</t>
    <rPh sb="1" eb="3">
      <t>ノウドウ</t>
    </rPh>
    <phoneticPr fontId="2"/>
  </si>
  <si>
    <t>※逆潮流なしの場合</t>
    <rPh sb="1" eb="2">
      <t>ギャク</t>
    </rPh>
    <rPh sb="2" eb="4">
      <t>チョウリュウ</t>
    </rPh>
    <rPh sb="7" eb="9">
      <t>バアイ</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</si>
  <si>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</si>
  <si>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</si>
  <si>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</si>
  <si>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</si>
  <si>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</si>
  <si>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電圧</t>
    <rPh sb="0" eb="2">
      <t>デンアツ</t>
    </rPh>
    <phoneticPr fontId="2"/>
  </si>
  <si>
    <t>周波数差</t>
    <rPh sb="0" eb="3">
      <t>シュウハスウ</t>
    </rPh>
    <rPh sb="3" eb="4">
      <t>サ</t>
    </rPh>
    <phoneticPr fontId="2"/>
  </si>
  <si>
    <t>Mz</t>
    <phoneticPr fontId="2"/>
  </si>
  <si>
    <t>相違差</t>
    <rPh sb="0" eb="2">
      <t>ソウイ</t>
    </rPh>
    <rPh sb="2" eb="3">
      <t>サ</t>
    </rPh>
    <phoneticPr fontId="2"/>
  </si>
  <si>
    <t>度</t>
    <rPh sb="0" eb="1">
      <t>ド</t>
    </rPh>
    <phoneticPr fontId="2"/>
  </si>
  <si>
    <t>前進時間</t>
    <rPh sb="0" eb="2">
      <t>ゼンシン</t>
    </rPh>
    <rPh sb="2" eb="4">
      <t>ジカン</t>
    </rPh>
    <phoneticPr fontId="2"/>
  </si>
  <si>
    <t>ｓ</t>
    <phoneticPr fontId="2"/>
  </si>
  <si>
    <t>・その他</t>
    <rPh sb="3" eb="4">
      <t>タ</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</si>
  <si>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</si>
  <si>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</si>
  <si>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</si>
  <si>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（１）合計容量</t>
    <rPh sb="3" eb="5">
      <t>ゴウケイ</t>
    </rPh>
    <rPh sb="5" eb="7">
      <t>ヨウリョウ</t>
    </rPh>
    <phoneticPr fontId="2"/>
  </si>
  <si>
    <t>kW　</t>
  </si>
  <si>
    <t>（２）総合負荷力率</t>
    <rPh sb="3" eb="5">
      <t>ソウゴウ</t>
    </rPh>
    <rPh sb="5" eb="7">
      <t>フカ</t>
    </rPh>
    <rPh sb="7" eb="8">
      <t>リキ</t>
    </rPh>
    <rPh sb="8" eb="9">
      <t>リツ</t>
    </rPh>
    <phoneticPr fontId="2"/>
  </si>
  <si>
    <t>%　</t>
  </si>
  <si>
    <t>２．受電用変圧器</t>
    <rPh sb="2" eb="4">
      <t>ジュデン</t>
    </rPh>
    <rPh sb="4" eb="5">
      <t>ヨウ</t>
    </rPh>
    <rPh sb="5" eb="8">
      <t>ヘンアツキ</t>
    </rPh>
    <phoneticPr fontId="2"/>
  </si>
  <si>
    <t>kVA　</t>
  </si>
  <si>
    <t>（２）定格電圧</t>
    <rPh sb="3" eb="5">
      <t>テイカク</t>
    </rPh>
    <rPh sb="5" eb="7">
      <t>デンアツ</t>
    </rPh>
    <phoneticPr fontId="2"/>
  </si>
  <si>
    <t>kV　</t>
  </si>
  <si>
    <t>（３）タップ切換器仕様</t>
    <rPh sb="6" eb="8">
      <t>キリカエ</t>
    </rPh>
    <rPh sb="8" eb="9">
      <t>キ</t>
    </rPh>
    <rPh sb="9" eb="11">
      <t>シヨウ</t>
    </rPh>
    <phoneticPr fontId="2"/>
  </si>
  <si>
    <t>タップ切替機能有無</t>
    <rPh sb="3" eb="5">
      <t>キリカエ</t>
    </rPh>
    <rPh sb="5" eb="9">
      <t>キノウウム</t>
    </rPh>
    <phoneticPr fontId="2"/>
  </si>
  <si>
    <t>制御方式</t>
    <rPh sb="0" eb="2">
      <t>セイギョ</t>
    </rPh>
    <rPh sb="2" eb="4">
      <t>ホウシキ</t>
    </rPh>
    <phoneticPr fontId="2"/>
  </si>
  <si>
    <t>（５）台数</t>
    <rPh sb="3" eb="5">
      <t>ダイスウ</t>
    </rPh>
    <phoneticPr fontId="2"/>
  </si>
  <si>
    <t>台　</t>
    <rPh sb="0" eb="1">
      <t>ダイ</t>
    </rPh>
    <phoneticPr fontId="2"/>
  </si>
  <si>
    <t>３．調相設備※１</t>
    <rPh sb="2" eb="3">
      <t>チョウ</t>
    </rPh>
    <rPh sb="3" eb="4">
      <t>ソウ</t>
    </rPh>
    <rPh sb="4" eb="6">
      <t>セツビ</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</si>
  <si>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</si>
  <si>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</si>
  <si>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</si>
  <si>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</si>
  <si>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</si>
  <si>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（４）自動力率制御装置の有無</t>
    <rPh sb="3" eb="5">
      <t>ジドウ</t>
    </rPh>
    <rPh sb="5" eb="6">
      <t>リキ</t>
    </rPh>
    <rPh sb="6" eb="7">
      <t>リツ</t>
    </rPh>
    <rPh sb="7" eb="9">
      <t>セイギョ</t>
    </rPh>
    <rPh sb="9" eb="11">
      <t>ソウチ</t>
    </rPh>
    <rPh sb="12" eb="14">
      <t>ウム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</si>
  <si>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</si>
  <si>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４．高調波発生機器</t>
    <rPh sb="2" eb="5">
      <t>コウチョウハ</t>
    </rPh>
    <rPh sb="5" eb="7">
      <t>ハッセイ</t>
    </rPh>
    <rPh sb="7" eb="9">
      <t>キキ</t>
    </rPh>
    <phoneticPr fontId="2"/>
  </si>
  <si>
    <t>※高調波発生機器を有する場合には、「高調波抑制対策技術指針（JEAG9702)」の高調波流出電流計算書を
添付してください。</t>
    <rPh sb="41" eb="44">
      <t>コウチョウハ</t>
    </rPh>
    <rPh sb="44" eb="46">
      <t>リュウシュツ</t>
    </rPh>
    <rPh sb="46" eb="48">
      <t>デンリュウ</t>
    </rPh>
    <rPh sb="48" eb="50">
      <t>ケイサン</t>
    </rPh>
    <rPh sb="50" eb="51">
      <t>ショ</t>
    </rPh>
    <rPh sb="53" eb="55">
      <t>テンプ</t>
    </rPh>
    <phoneticPr fontId="2"/>
  </si>
  <si>
    <t>５．電圧フリッカ発生源</t>
    <rPh sb="2" eb="4">
      <t>デンアツ</t>
    </rPh>
    <rPh sb="8" eb="11">
      <t>ハッセイゲン</t>
    </rPh>
    <phoneticPr fontId="2"/>
  </si>
  <si>
    <t>電圧フリッカ対策</t>
    <rPh sb="0" eb="2">
      <t>デンアツ</t>
    </rPh>
    <rPh sb="6" eb="8">
      <t>タイサク</t>
    </rPh>
    <phoneticPr fontId="2"/>
  </si>
  <si>
    <t>対策設備の概要</t>
    <rPh sb="0" eb="2">
      <t>タイサク</t>
    </rPh>
    <rPh sb="2" eb="4">
      <t>セツビ</t>
    </rPh>
    <rPh sb="5" eb="7">
      <t>ガイヨウ</t>
    </rPh>
    <phoneticPr fontId="2"/>
  </si>
  <si>
    <t>※電圧フリッカ対策「有」の場合は対策設備の概要欄に資料を添付してください。</t>
    <rPh sb="1" eb="3">
      <t>デンアツ</t>
    </rPh>
    <rPh sb="7" eb="9">
      <t>タイサク</t>
    </rPh>
    <rPh sb="10" eb="11">
      <t>ア</t>
    </rPh>
    <rPh sb="13" eb="15">
      <t>バアイ</t>
    </rPh>
    <rPh sb="16" eb="20">
      <t>タイサクセツビ</t>
    </rPh>
    <rPh sb="21" eb="24">
      <t>ガイヨウラン</t>
    </rPh>
    <rPh sb="25" eb="27">
      <t>シリョウ</t>
    </rPh>
    <rPh sb="28" eb="30">
      <t>テンプ</t>
    </rPh>
    <phoneticPr fontId="2"/>
  </si>
  <si>
    <t>６．特記事項</t>
    <rPh sb="2" eb="4">
      <t>トッキ</t>
    </rPh>
    <rPh sb="4" eb="6">
      <t>ジコウ</t>
    </rPh>
    <phoneticPr fontId="2"/>
  </si>
  <si>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</si>
  <si>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</si>
  <si>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</si>
  <si>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</si>
  <si>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</si>
  <si>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</si>
  <si>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</si>
  <si>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</si>
  <si>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</si>
  <si>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</si>
  <si>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</si>
  <si>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</si>
  <si>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</si>
  <si>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</si>
  <si>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</si>
  <si>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</si>
  <si>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</si>
  <si>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</si>
  <si>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</si>
  <si>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</si>
  <si>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</si>
  <si>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</si>
  <si>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</si>
  <si>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</si>
  <si>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</si>
  <si>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</si>
  <si>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</si>
  <si>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</si>
  <si>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</si>
  <si>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</si>
  <si>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</si>
  <si>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</si>
  <si>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</si>
  <si>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</si>
  <si>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</si>
  <si>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</si>
  <si>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</si>
  <si>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</si>
  <si>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</si>
  <si>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</si>
  <si>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</si>
  <si>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</si>
  <si>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</si>
  <si>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</si>
  <si>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</si>
  <si>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</si>
  <si>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</si>
  <si>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</si>
  <si>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</si>
  <si>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</si>
  <si>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</si>
  <si>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</si>
  <si>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</si>
  <si>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</si>
  <si>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</si>
  <si>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</si>
  <si>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</si>
  <si>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</si>
  <si>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</si>
  <si>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</si>
  <si>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</si>
  <si>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</si>
  <si>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</si>
  <si>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</si>
  <si>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</si>
  <si>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</si>
  <si>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</si>
  <si>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</si>
  <si>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</si>
  <si>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</si>
  <si>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</si>
  <si>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</si>
  <si>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</si>
  <si>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</si>
  <si>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</si>
  <si>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</si>
  <si>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</si>
  <si>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</si>
  <si>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</si>
  <si>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</si>
  <si>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</si>
  <si>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</si>
  <si>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</si>
  <si>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</si>
  <si>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</si>
  <si>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</si>
  <si>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</si>
  <si>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</si>
  <si>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</si>
  <si>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</si>
  <si>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</si>
  <si>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</si>
  <si>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r>
      <t>発電（売電）</t>
    </r>
    <r>
      <rPr>
        <sz val="8"/>
        <rFont val="Meiryo UI"/>
        <family val="3"/>
        <charset val="128"/>
      </rPr>
      <t>（kW）</t>
    </r>
    <rPh sb="0" eb="2">
      <t>ハツデン</t>
    </rPh>
    <rPh sb="3" eb="5">
      <t>バイデン</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</si>
  <si>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</si>
  <si>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</si>
  <si>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・シート右側に記載例を載せておりますのでご参考ください。</t>
    <phoneticPr fontId="2"/>
  </si>
  <si>
    <t>　・時間ごとで想定しうる発電（売電）の最大値を記載ください。</t>
    <rPh sb="2" eb="4">
      <t>ジカン</t>
    </rPh>
    <rPh sb="7" eb="9">
      <t>ソウテイ</t>
    </rPh>
    <rPh sb="12" eb="14">
      <t>ハツデン</t>
    </rPh>
    <rPh sb="15" eb="17">
      <t>バイデン</t>
    </rPh>
    <rPh sb="19" eb="22">
      <t>サイダイチ</t>
    </rPh>
    <rPh sb="23" eb="25">
      <t>キサイ</t>
    </rPh>
    <phoneticPr fontId="2"/>
  </si>
  <si>
    <t>kW 以下で記載ください。</t>
    <phoneticPr fontId="2"/>
  </si>
  <si>
    <t>　・発電が「0kw」の場合、表への「0」の記載を忘れずに行ってください。</t>
    <rPh sb="2" eb="4">
      <t>ハツデン</t>
    </rPh>
    <rPh sb="11" eb="13">
      <t>バアイ</t>
    </rPh>
    <rPh sb="14" eb="15">
      <t>ヒョウ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</si>
  <si>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</si>
  <si>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</si>
  <si>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</si>
  <si>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</si>
  <si>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　・発電（売電）の最大値は【受電地点における受電電力の（変更後）最大受電電力】である、</t>
    <rPh sb="9" eb="12">
      <t>サイダイチ</t>
    </rPh>
    <phoneticPr fontId="2"/>
  </si>
  <si>
    <t>自動電圧調整装置(AVR)「有」の場合は、「整定値、整定可能範囲、刻み」を記載ください</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</si>
  <si>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</si>
  <si>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■入力シート記載の【受電地点における受電電力の（変更後）最大/最小受電電力】をもとに、</t>
    <rPh sb="1" eb="3">
      <t>ニュウリョク</t>
    </rPh>
    <rPh sb="6" eb="8">
      <t>キサイ</t>
    </rPh>
    <rPh sb="10" eb="14">
      <t>ジュデンチテン</t>
    </rPh>
    <rPh sb="18" eb="22">
      <t>ジュデンデンリョク</t>
    </rPh>
    <rPh sb="24" eb="27">
      <t>ヘンコウゴ</t>
    </rPh>
    <rPh sb="28" eb="30">
      <t>サイダイ</t>
    </rPh>
    <rPh sb="31" eb="33">
      <t>サイショウ</t>
    </rPh>
    <rPh sb="33" eb="35">
      <t>ジュデン</t>
    </rPh>
    <rPh sb="35" eb="37">
      <t>デンリョク</t>
    </rPh>
    <phoneticPr fontId="2"/>
  </si>
  <si>
    <t>%～</t>
    <phoneticPr fontId="2"/>
  </si>
  <si>
    <t>入力シートで記載した【電柱番号】</t>
    <rPh sb="0" eb="2">
      <t>ニュウリョク</t>
    </rPh>
    <rPh sb="6" eb="8">
      <t>キサイ</t>
    </rPh>
    <phoneticPr fontId="2"/>
  </si>
  <si>
    <t>実施しない</t>
    <rPh sb="0" eb="2">
      <t>ジッシ</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</si>
  <si>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</si>
  <si>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</si>
  <si>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</si>
  <si>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</si>
  <si>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</si>
  <si>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</si>
  <si>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</si>
  <si>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５.  負荷設備等のご入力</t>
    <rPh sb="4" eb="8">
      <t>フカセツビ</t>
    </rPh>
    <rPh sb="8" eb="9">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</si>
  <si>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</si>
  <si>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</si>
  <si>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</si>
  <si>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</si>
  <si>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</si>
  <si>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■様式5の3以降は下記の記載例をご確認のうえ、ご記載ください。</t>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</si>
  <si>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</si>
  <si>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</si>
  <si>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</si>
  <si>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</si>
  <si>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</si>
  <si>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にて契約者情報や設置する装置の情報をご入力ください。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</si>
  <si>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</si>
  <si>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</si>
  <si>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</si>
  <si>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</si>
  <si>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</si>
  <si>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</si>
  <si>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</si>
  <si>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</si>
  <si>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</si>
  <si>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</si>
  <si>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</si>
  <si>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</si>
  <si>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</si>
  <si>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PCSの単体（1台あたり）の値を、定格出力よりも大きい数値で記載ください</t>
    <rPh sb="17" eb="21">
      <t>テイカクシュツリョク</t>
    </rPh>
    <rPh sb="24" eb="25">
      <t>オオ</t>
    </rPh>
    <rPh sb="27" eb="29">
      <t>スウチ</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</si>
  <si>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</si>
  <si>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</si>
  <si>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</si>
  <si>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</si>
  <si>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</si>
  <si>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</si>
  <si>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</si>
  <si>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</si>
  <si>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</si>
  <si>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</si>
  <si>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</si>
  <si>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</si>
  <si>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</si>
  <si>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</si>
  <si>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様式３（直流発電設備）の３．自由記述欄</t>
    <rPh sb="14" eb="19">
      <t>ジユウキジュツラン</t>
    </rPh>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</si>
  <si>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</si>
  <si>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</si>
  <si>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</si>
  <si>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</si>
  <si>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</si>
  <si>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同値定格出力のPCS/逆変換装置群</t>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</si>
  <si>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</si>
  <si>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</si>
  <si>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</si>
  <si>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</si>
  <si>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</si>
  <si>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</si>
  <si>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</si>
  <si>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</si>
  <si>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</si>
  <si>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t>
  </si>
  <si>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</si>
  <si>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</si>
  <si>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t>
    <phoneticPr fontId="2"/>
  </si>
  <si>
    <t>その他(                   　　)</t>
    <phoneticPr fontId="2"/>
  </si>
  <si>
    <t>その他(氏名：                   　　)</t>
    <rPh sb="4" eb="6">
      <t>シメイ</t>
    </rPh>
    <phoneticPr fontId="2"/>
  </si>
  <si>
    <t>入力方法</t>
    <rPh sb="2" eb="4">
      <t>ホウホウ</t>
    </rPh>
    <phoneticPr fontId="2"/>
  </si>
  <si>
    <t>〇〇〇〇</t>
    <phoneticPr fontId="2"/>
  </si>
  <si>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</si>
  <si>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</si>
  <si>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</si>
  <si>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</si>
  <si>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</si>
  <si>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</si>
  <si>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</si>
  <si>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</si>
  <si>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電圧フリッカ対策「有」の場合は「様式４の5対策設備の概要欄」に資料を添付してください。
※資料を添付する場合は別紙でも構いません。</t>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</si>
  <si>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</si>
  <si>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　一例として、8時から18時までの発電（売電）の受電地点における受電電力（送電系統への送電電力）の運転パターンを表示しております。</t>
    <rPh sb="17" eb="19">
      <t>ハツデン</t>
    </rPh>
    <rPh sb="20" eb="22">
      <t>バイデン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</si>
  <si>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</si>
  <si>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</si>
  <si>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</si>
  <si>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</si>
  <si>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選択してください</t>
  </si>
  <si>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</si>
  <si>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</si>
  <si>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</si>
  <si>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</si>
  <si>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</si>
  <si>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</si>
  <si>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ハイフンなしで7桁で入力ください　※ハイフンを入力せずとも自動でハイフンが入力されます</t>
    <rPh sb="8" eb="9">
      <t>ケタ</t>
    </rPh>
    <phoneticPr fontId="2"/>
  </si>
  <si>
    <t>ハイフンなしで7桁で入力ください　※ハイフンを入力せずとも自動でハイフンが入力されます</t>
    <phoneticPr fontId="2"/>
  </si>
  <si>
    <t>一般送配電事業者又は配電事業者の同一法人又は
親子法人等　該当有無</t>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</si>
  <si>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</si>
  <si>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</si>
  <si>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ms</t>
    <phoneticPr fontId="2"/>
  </si>
  <si>
    <t>【高圧】</t>
    <rPh sb="1" eb="3">
      <t>コウアツ</t>
    </rPh>
    <phoneticPr fontId="2"/>
  </si>
  <si>
    <t>確認して✓をご選択ください</t>
  </si>
  <si>
    <t>【高圧】接続検討申込</t>
    <phoneticPr fontId="2"/>
  </si>
  <si>
    <t xml:space="preserve">
＜本件申込の問い合わせ先（送信者様の連絡先情報）＞
【送信者会社名】
○○株式会社
【送信者名】
○○ ○○
【送信者連絡先】
メールアドレス：○○○@○○○○
電話番号:○○○-○○○○-○○○</t>
    <phoneticPr fontId="2"/>
  </si>
  <si>
    <t>＜調査料（接続検討の検討料）の請求先＞
【請求受領者の情報】
会社名： ○○株式会社
担当者名： ○○ ○○
メールアドレス： ○○○@○○○○
電話番号：○○○-○○○○-○○○</t>
    <phoneticPr fontId="2"/>
  </si>
  <si>
    <t>＜調査料（接続検討の検討料）の請求先＞
【請求書送付先の住所】
○○県○○市○○町○-○-○
【請求書送付先の宛名】
○○ ○○</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</si>
  <si>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</si>
  <si>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</si>
  <si>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</si>
  <si>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</si>
  <si>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</si>
  <si>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【入力方法】シートにイメージと入力例を記載しておりますので、
参考に入力ください(</t>
    </r>
    <r>
      <rPr>
        <b/>
        <sz val="22"/>
        <color rgb="FF0070C0"/>
        <rFont val="Meiryo UI"/>
        <family val="3"/>
        <charset val="128"/>
      </rPr>
      <t>Link</t>
    </r>
    <r>
      <rPr>
        <b/>
        <sz val="22"/>
        <color theme="1" tint="0.249977111117893"/>
        <rFont val="Meiryo UI"/>
        <family val="3"/>
        <charset val="128"/>
      </rPr>
      <t>)</t>
    </r>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</si>
  <si>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</si>
  <si>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</si>
  <si>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</si>
  <si>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</si>
  <si>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</si>
  <si>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</si>
  <si>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＜参考＞弊社HP　送配電系統利用に関するルール</t>
    <phoneticPr fontId="2"/>
  </si>
  <si>
    <t>系統アクセスルール〔高圧・低圧版〕　P6  ＜ステップ１：接続検討申込～回答＞</t>
    <phoneticPr fontId="2"/>
  </si>
  <si>
    <t>https://www.tepco.co.jp/pg/consignment/rule-tr-dis/</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</si>
  <si>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</si>
  <si>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</si>
  <si>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</si>
  <si>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</si>
  <si>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t>(g)</t>
    <phoneticPr fontId="2"/>
  </si>
  <si>
    <t>定格出力合計
(c)×(f)</t>
    <phoneticPr fontId="2"/>
  </si>
  <si>
    <t>各様式　右上日付</t>
    <rPh sb="0" eb="3">
      <t>カクヨウシキ</t>
    </rPh>
    <rPh sb="4" eb="5">
      <t>ミギ</t>
    </rPh>
    <rPh sb="5" eb="6">
      <t>ウエ</t>
    </rPh>
    <rPh sb="6" eb="8">
      <t>ヒヅケ</t>
    </rPh>
    <phoneticPr fontId="2"/>
  </si>
  <si>
    <t>様式１（３）発電設備等設置場所</t>
    <rPh sb="0" eb="2">
      <t>ヨウシキ</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</si>
  <si>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</si>
  <si>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</si>
  <si>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</si>
  <si>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様式２の１．（３）発電設備等の連系開始希望日（営業運転）</t>
    <rPh sb="0" eb="2">
      <t>ヨウシキ</t>
    </rPh>
    <phoneticPr fontId="2"/>
  </si>
  <si>
    <t>様式２の２．（２）予備電線路希望の有無</t>
    <rPh sb="0" eb="2">
      <t>ヨウシキ</t>
    </rPh>
    <phoneticPr fontId="2"/>
  </si>
  <si>
    <t>様式２の７．サイバーセキュリティ対策</t>
    <rPh sb="0" eb="2">
      <t>ヨウシキ</t>
    </rPh>
    <phoneticPr fontId="2"/>
  </si>
  <si>
    <t>様式４の４．高調波発生機器</t>
    <rPh sb="0" eb="2">
      <t>ヨウシキ</t>
    </rPh>
    <phoneticPr fontId="2"/>
  </si>
  <si>
    <t>様式４の５．電圧フリッカ発生源</t>
    <rPh sb="0" eb="2">
      <t>ヨウシキ</t>
    </rPh>
    <rPh sb="6" eb="8">
      <t>デンアツ</t>
    </rPh>
    <rPh sb="12" eb="15">
      <t>ハッセイゲン</t>
    </rPh>
    <phoneticPr fontId="2"/>
  </si>
  <si>
    <t>様式４の５．電圧フリッカ発生源</t>
    <rPh sb="0" eb="2">
      <t>ヨウシキ</t>
    </rPh>
    <phoneticPr fontId="2"/>
  </si>
  <si>
    <t>0.97pu時（50Hzエリア：48.5/60Hzエリア：58.2［Hz］）</t>
    <phoneticPr fontId="2"/>
  </si>
  <si>
    <t>0.96pu時（50Hzエリア：48.0/60Hzエリア：57.6［Hz］）</t>
    <phoneticPr fontId="2"/>
  </si>
  <si>
    <t>(d)と(e)を比較して
小さい方の出力</t>
    <phoneticPr fontId="2"/>
  </si>
  <si>
    <t>様式３（直流発電設備）①の３．自由記述欄</t>
    <phoneticPr fontId="2"/>
  </si>
  <si>
    <t>様式３（直流発電設備）①の３．定格出力、
様式３（逆変換装置）①の２．（４）定格出力</t>
    <rPh sb="0" eb="2">
      <t>ヨウシキ</t>
    </rPh>
    <rPh sb="15" eb="19">
      <t>テイカクシュツリョク</t>
    </rPh>
    <rPh sb="21" eb="23">
      <t>ヨウシキ</t>
    </rPh>
    <rPh sb="25" eb="30">
      <t>ギャクヘンカンソウチ</t>
    </rPh>
    <phoneticPr fontId="2"/>
  </si>
  <si>
    <t>様式３（逆変換装置）①の２．（１）メーカ･型式</t>
    <rPh sb="0" eb="2">
      <t>ヨウシキ</t>
    </rPh>
    <rPh sb="4" eb="9">
      <t>ギャクヘンカンソウチ</t>
    </rPh>
    <phoneticPr fontId="2"/>
  </si>
  <si>
    <t>様式３（直流発電設備）①の３．電気方式、
様式３（逆変換装置）①の２．（２）電気方式</t>
    <rPh sb="0" eb="2">
      <t>ヨウシキ</t>
    </rPh>
    <rPh sb="15" eb="19">
      <t>デンキホウシキ</t>
    </rPh>
    <rPh sb="21" eb="23">
      <t>ヨウシキ</t>
    </rPh>
    <rPh sb="25" eb="30">
      <t>ギャクヘンカンソウチ</t>
    </rPh>
    <phoneticPr fontId="2"/>
  </si>
  <si>
    <t>様式３（逆変換装置）①の２．（３）定格容量</t>
    <rPh sb="0" eb="2">
      <t>ヨウシキ</t>
    </rPh>
    <rPh sb="4" eb="9">
      <t>ギャクヘンカンソウチ</t>
    </rPh>
    <phoneticPr fontId="2"/>
  </si>
  <si>
    <t>様式３（直流発電設備）①の３．力率（定格）、
様式３（逆変換装置）①の２．（７）力率（定格）</t>
    <rPh sb="0" eb="2">
      <t>ヨウシキ</t>
    </rPh>
    <rPh sb="15" eb="17">
      <t>リキリツ</t>
    </rPh>
    <rPh sb="18" eb="20">
      <t>テイカク</t>
    </rPh>
    <phoneticPr fontId="2"/>
  </si>
  <si>
    <t>様式３（直流発電設備）①の３．力率（運転可能範囲）、
様式３（逆変換装置）①の２．（８）力率（運転可能範囲）</t>
    <rPh sb="0" eb="2">
      <t>ヨウシキ</t>
    </rPh>
    <rPh sb="15" eb="17">
      <t>リキリツ</t>
    </rPh>
    <rPh sb="18" eb="22">
      <t>ウンテンカノウ</t>
    </rPh>
    <rPh sb="22" eb="24">
      <t>ハンイ</t>
    </rPh>
    <phoneticPr fontId="2"/>
  </si>
  <si>
    <t>様式３（直流発電設備）①の１．（４）連続運転可能周波数
様式３（逆変換装置）①の２．（１０）連続運転可能周波数</t>
    <rPh sb="0" eb="2">
      <t>ヨウシキ</t>
    </rPh>
    <phoneticPr fontId="2"/>
  </si>
  <si>
    <t>様式３（直流発電設備）①の３．FRT要件適用の有無、
様式３（逆変換装置）①の２．（１８）事故時運転継続（ＦＲＴ）要件適用の有無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</si>
  <si>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様式３（直流発電設備）①の３．その他特記事項（ｂ）（ｃ）</t>
    <rPh sb="0" eb="2">
      <t>ヨウシキ</t>
    </rPh>
    <rPh sb="17" eb="18">
      <t>ホカ</t>
    </rPh>
    <rPh sb="18" eb="22">
      <t>トッキジコウ</t>
    </rPh>
    <phoneticPr fontId="2"/>
  </si>
  <si>
    <t>様式３（直流発電設備）①の３．その他特記事項（a)</t>
    <rPh sb="0" eb="2">
      <t>ヨウシキ</t>
    </rPh>
    <rPh sb="17" eb="18">
      <t>ホカ</t>
    </rPh>
    <rPh sb="18" eb="22">
      <t>トッキジコウ</t>
    </rPh>
    <phoneticPr fontId="2"/>
  </si>
  <si>
    <t>様式３（直流発電設備）①の１．（７）自動電圧調整装置（AVR）の定数（整定値）</t>
    <rPh sb="0" eb="2">
      <t>ヨウシキ</t>
    </rPh>
    <phoneticPr fontId="2"/>
  </si>
  <si>
    <t>様式３（直流発電設備）①の１．（６）自動電圧調整装置（AVR）の有無</t>
    <rPh sb="0" eb="2">
      <t>ヨウシキ</t>
    </rPh>
    <phoneticPr fontId="2"/>
  </si>
  <si>
    <t>様式３（直流発電設備）①の３．主回路方式、
様式３（逆変換装置）①の２．（１６）主回路方式</t>
    <rPh sb="0" eb="2">
      <t>ヨウシキ</t>
    </rPh>
    <rPh sb="16" eb="21">
      <t>シュカイロホウシキ</t>
    </rPh>
    <rPh sb="23" eb="25">
      <t>ヨウシキ</t>
    </rPh>
    <rPh sb="27" eb="32">
      <t>ギャクヘンカンソウチ</t>
    </rPh>
    <phoneticPr fontId="2"/>
  </si>
  <si>
    <t>様式３（直流発電設備）②の３．自由記述欄</t>
    <phoneticPr fontId="2"/>
  </si>
  <si>
    <t>様式３（直流発電設備）②の３．定格出力、
様式３（逆変換装置）②の２．（４）定格出力</t>
    <rPh sb="0" eb="2">
      <t>ヨウシキ</t>
    </rPh>
    <rPh sb="15" eb="19">
      <t>テイカクシュツリョク</t>
    </rPh>
    <rPh sb="21" eb="23">
      <t>ヨウシキ</t>
    </rPh>
    <rPh sb="25" eb="30">
      <t>ギャクヘンカンソウチ</t>
    </rPh>
    <phoneticPr fontId="2"/>
  </si>
  <si>
    <t>様式３（逆変換装置）②の２．（１）メーカ･型式</t>
    <rPh sb="0" eb="2">
      <t>ヨウシキ</t>
    </rPh>
    <rPh sb="4" eb="9">
      <t>ギャクヘンカンソウチ</t>
    </rPh>
    <phoneticPr fontId="2"/>
  </si>
  <si>
    <t>様式３（直流発電設備）②の３．電気方式、
様式３（逆変換装置）②の２．（２）電気方式</t>
    <rPh sb="0" eb="2">
      <t>ヨウシキ</t>
    </rPh>
    <rPh sb="15" eb="19">
      <t>デンキホウシキ</t>
    </rPh>
    <rPh sb="21" eb="23">
      <t>ヨウシキ</t>
    </rPh>
    <rPh sb="25" eb="30">
      <t>ギャクヘンカンソウチ</t>
    </rPh>
    <phoneticPr fontId="2"/>
  </si>
  <si>
    <t>様式３（逆変換装置）②の２．（３）定格容量</t>
    <rPh sb="0" eb="2">
      <t>ヨウシキ</t>
    </rPh>
    <rPh sb="4" eb="9">
      <t>ギャクヘンカンソウチ</t>
    </rPh>
    <phoneticPr fontId="2"/>
  </si>
  <si>
    <t>様式３（直流発電設備）②の３．力率（定格）、
様式３（逆変換装置）②の２．（７）力率（定格）</t>
    <rPh sb="0" eb="2">
      <t>ヨウシキ</t>
    </rPh>
    <rPh sb="15" eb="17">
      <t>リキリツ</t>
    </rPh>
    <rPh sb="18" eb="20">
      <t>テイカク</t>
    </rPh>
    <phoneticPr fontId="2"/>
  </si>
  <si>
    <t>様式３（直流発電設備）②の３．力率（運転可能範囲）、
様式３（逆変換装置）②の２．（８）力率（運転可能範囲）</t>
    <rPh sb="0" eb="2">
      <t>ヨウシキ</t>
    </rPh>
    <rPh sb="15" eb="17">
      <t>リキリツ</t>
    </rPh>
    <rPh sb="18" eb="22">
      <t>ウンテンカノウ</t>
    </rPh>
    <rPh sb="22" eb="24">
      <t>ハンイ</t>
    </rPh>
    <phoneticPr fontId="2"/>
  </si>
  <si>
    <t>様式３（直流発電設備）②の１．（４）連続運転可能周波数
様式３（逆変換装置）②の２．（１０）連続運転可能周波数</t>
    <rPh sb="0" eb="2">
      <t>ヨウシキ</t>
    </rPh>
    <phoneticPr fontId="2"/>
  </si>
  <si>
    <t>様式３（直流発電設備）②の３．主回路方式、
様式３（逆変換装置）②の２．（１６）主回路方式</t>
    <rPh sb="0" eb="2">
      <t>ヨウシキ</t>
    </rPh>
    <rPh sb="15" eb="20">
      <t>シュカイロホウシキ</t>
    </rPh>
    <rPh sb="22" eb="24">
      <t>ヨウシキ</t>
    </rPh>
    <rPh sb="26" eb="31">
      <t>ギャクヘンカンソウチ</t>
    </rPh>
    <phoneticPr fontId="2"/>
  </si>
  <si>
    <t>様式３（直流発電設備）②の１．（６）自動電圧調整装置（AVR）の有無</t>
    <rPh sb="0" eb="2">
      <t>ヨウシキ</t>
    </rPh>
    <phoneticPr fontId="2"/>
  </si>
  <si>
    <t>様式３（直流発電設備）②の１．（７）自動電圧調整装置（AVR）の定数（整定値）</t>
    <rPh sb="0" eb="2">
      <t>ヨウシキ</t>
    </rPh>
    <phoneticPr fontId="2"/>
  </si>
  <si>
    <t>様式３（直流発電設備）②の３．FRT要件適用の有無、
様式３（逆変換装置）②の２．（１８）事故時運転継続（ＦＲＴ）要件適用の有無</t>
    <rPh sb="0" eb="2">
      <t>ヨウシキ</t>
    </rPh>
    <rPh sb="18" eb="20">
      <t>ヨウケン</t>
    </rPh>
    <rPh sb="20" eb="22">
      <t>テキヨウ</t>
    </rPh>
    <rPh sb="23" eb="25">
      <t>ウム</t>
    </rPh>
    <rPh sb="27" eb="29">
      <t>ヨウシキ</t>
    </rPh>
    <rPh sb="31" eb="36">
      <t>ギャクヘンカンソウチ</t>
    </rPh>
    <phoneticPr fontId="2"/>
  </si>
  <si>
    <t>様式３（直流発電設備）②の３．その他特記事項（a)</t>
    <rPh sb="0" eb="2">
      <t>ヨウシキ</t>
    </rPh>
    <rPh sb="17" eb="18">
      <t>ホカ</t>
    </rPh>
    <rPh sb="18" eb="22">
      <t>トッキジコウ</t>
    </rPh>
    <phoneticPr fontId="2"/>
  </si>
  <si>
    <t>様式３（直流発電設備）②の３．その他特記事項（ｂ）（ｃ）</t>
    <rPh sb="0" eb="2">
      <t>ヨウシキ</t>
    </rPh>
    <rPh sb="17" eb="18">
      <t>ホカ</t>
    </rPh>
    <rPh sb="18" eb="22">
      <t>トッキジコウ</t>
    </rPh>
    <phoneticPr fontId="2"/>
  </si>
  <si>
    <t>様式３（直流発電設備）③の３．自由記述欄</t>
    <phoneticPr fontId="2"/>
  </si>
  <si>
    <t>様式３（直流発電設備）③の３．定格出力、
様式３（逆変換装置）③の２．（４）定格出力</t>
    <rPh sb="0" eb="2">
      <t>ヨウシキ</t>
    </rPh>
    <rPh sb="15" eb="19">
      <t>テイカクシュツリョク</t>
    </rPh>
    <rPh sb="21" eb="23">
      <t>ヨウシキ</t>
    </rPh>
    <rPh sb="25" eb="30">
      <t>ギャクヘンカンソウチ</t>
    </rPh>
    <phoneticPr fontId="2"/>
  </si>
  <si>
    <t>様式３（逆変換装置）③の２．（１）メーカ･型式</t>
    <rPh sb="0" eb="2">
      <t>ヨウシキ</t>
    </rPh>
    <rPh sb="4" eb="9">
      <t>ギャクヘンカンソウチ</t>
    </rPh>
    <phoneticPr fontId="2"/>
  </si>
  <si>
    <t>様式３（直流発電設備）③の３．電気方式、
様式３（逆変換装置）③の２．（２）電気方式</t>
    <rPh sb="0" eb="2">
      <t>ヨウシキ</t>
    </rPh>
    <rPh sb="16" eb="20">
      <t>デンキホウシキ</t>
    </rPh>
    <rPh sb="22" eb="24">
      <t>ヨウシキ</t>
    </rPh>
    <rPh sb="26" eb="31">
      <t>ギャクヘンカンソウチ</t>
    </rPh>
    <phoneticPr fontId="2"/>
  </si>
  <si>
    <t>様式３（逆変換装置）③の２．（３）定格容量</t>
    <rPh sb="0" eb="2">
      <t>ヨウシキ</t>
    </rPh>
    <rPh sb="4" eb="9">
      <t>ギャクヘンカンソウチ</t>
    </rPh>
    <phoneticPr fontId="2"/>
  </si>
  <si>
    <t>様式３（直流発電設備）③の３．力率（定格）、
様式３（逆変換装置）③の２．（７）力率（定格）</t>
    <rPh sb="0" eb="2">
      <t>ヨウシキ</t>
    </rPh>
    <rPh sb="15" eb="17">
      <t>リキリツ</t>
    </rPh>
    <rPh sb="18" eb="20">
      <t>テイカク</t>
    </rPh>
    <phoneticPr fontId="2"/>
  </si>
  <si>
    <t>様式３（直流発電設備）③の３．力率（運転可能範囲）、
様式３（逆変換装置）③の２．（８）力率（運転可能範囲）</t>
    <rPh sb="0" eb="2">
      <t>ヨウシキ</t>
    </rPh>
    <rPh sb="15" eb="17">
      <t>リキリツ</t>
    </rPh>
    <rPh sb="18" eb="22">
      <t>ウンテンカノウ</t>
    </rPh>
    <rPh sb="22" eb="24">
      <t>ハンイ</t>
    </rPh>
    <phoneticPr fontId="2"/>
  </si>
  <si>
    <t>様式３（直流発電設備）③の１．（４）連続運転可能周波数
様式３（逆変換装置）③の２．（１０）連続運転可能周波数</t>
    <rPh sb="0" eb="2">
      <t>ヨウシキ</t>
    </rPh>
    <phoneticPr fontId="2"/>
  </si>
  <si>
    <t>様式３（直流発電設備）③の３．FRT要件適用の有無、
様式３（逆変換装置）③の２．（１８）事故時運転継続（ＦＲＴ）要件適用の有無</t>
    <phoneticPr fontId="2"/>
  </si>
  <si>
    <t>様式３（直流発電設備）③の３．主回路方式、
様式３（逆変換装置）③の２．（１６）主回路方式</t>
    <phoneticPr fontId="2"/>
  </si>
  <si>
    <t>様式３（直流発電設備）③の１．（６）自動電圧調整装置（AVR）の有無</t>
    <phoneticPr fontId="2"/>
  </si>
  <si>
    <t>様式３（直流発電設備）③の１．（７）自動電圧調整装置（AVR）の定数（整定値）</t>
    <phoneticPr fontId="2"/>
  </si>
  <si>
    <t>様式３（直流発電設備）③の３．その他特記事項（a)</t>
    <rPh sb="0" eb="2">
      <t>ヨウシキ</t>
    </rPh>
    <rPh sb="17" eb="18">
      <t>ホカ</t>
    </rPh>
    <rPh sb="18" eb="22">
      <t>トッキジコウ</t>
    </rPh>
    <phoneticPr fontId="2"/>
  </si>
  <si>
    <t>様式３（直流発電設備）③の３．その他特記事項（ｂ）（ｃ）</t>
    <rPh sb="0" eb="2">
      <t>ヨウシキ</t>
    </rPh>
    <rPh sb="17" eb="18">
      <t>ホカ</t>
    </rPh>
    <rPh sb="18" eb="22">
      <t>トッキジコウ</t>
    </rPh>
    <phoneticPr fontId="2"/>
  </si>
  <si>
    <t>様式３（直流発電設備）③、様式３（逆変換装置）③
※様式右上部分</t>
    <rPh sb="0" eb="2">
      <t>ヨウシキ</t>
    </rPh>
    <rPh sb="13" eb="15">
      <t>ヨウシキ</t>
    </rPh>
    <rPh sb="17" eb="22">
      <t>ギャクヘンカンソウチ</t>
    </rPh>
    <rPh sb="26" eb="28">
      <t>ヨウシキ</t>
    </rPh>
    <rPh sb="28" eb="30">
      <t>ミギウエ</t>
    </rPh>
    <rPh sb="30" eb="32">
      <t>ブブン</t>
    </rPh>
    <phoneticPr fontId="2"/>
  </si>
  <si>
    <t>様式３（直流発電設備）②、様式３（逆変換装置）②
※様式右上部分</t>
    <rPh sb="0" eb="2">
      <t>ヨウシキ</t>
    </rPh>
    <rPh sb="13" eb="15">
      <t>ヨウシキ</t>
    </rPh>
    <rPh sb="17" eb="22">
      <t>ギャクヘンカンソウチ</t>
    </rPh>
    <rPh sb="26" eb="28">
      <t>ヨウシキ</t>
    </rPh>
    <rPh sb="28" eb="30">
      <t>ミギウエ</t>
    </rPh>
    <rPh sb="30" eb="32">
      <t>ブブン</t>
    </rPh>
    <phoneticPr fontId="2"/>
  </si>
  <si>
    <t>様式１（７）契約種別</t>
    <rPh sb="0" eb="2">
      <t>ヨウシキ</t>
    </rPh>
    <phoneticPr fontId="2"/>
  </si>
  <si>
    <t>様式１（１）発電設備等設置者名</t>
    <rPh sb="0" eb="2">
      <t>ヨウシキ</t>
    </rPh>
    <phoneticPr fontId="2"/>
  </si>
  <si>
    <t>様式１（２）発電者の名称</t>
    <rPh sb="0" eb="2">
      <t>ヨウシキ</t>
    </rPh>
    <phoneticPr fontId="2"/>
  </si>
  <si>
    <t>様式１（５）既設アクセス設備の有無</t>
    <rPh sb="0" eb="2">
      <t>ヨウシキ</t>
    </rPh>
    <rPh sb="15" eb="17">
      <t>ウム</t>
    </rPh>
    <phoneticPr fontId="2"/>
  </si>
  <si>
    <t>様式２の１．（１）アクセス設備の運用開始希望日</t>
    <rPh sb="0" eb="2">
      <t>ヨウシキ</t>
    </rPh>
    <phoneticPr fontId="2"/>
  </si>
  <si>
    <t>様式２の１．（２）発電設備等の連系開始希望日（試運転）</t>
    <rPh sb="0" eb="2">
      <t>ヨウシキ</t>
    </rPh>
    <phoneticPr fontId="2"/>
  </si>
  <si>
    <t>様式３（直流発電設備）①、様式３（逆変換装置）①　※様式右上部分</t>
    <rPh sb="0" eb="2">
      <t>ヨウシキ</t>
    </rPh>
    <rPh sb="13" eb="15">
      <t>ヨウシキ</t>
    </rPh>
    <rPh sb="17" eb="22">
      <t>ギャクヘンカンソウチ</t>
    </rPh>
    <rPh sb="26" eb="28">
      <t>ヨウシキ</t>
    </rPh>
    <rPh sb="28" eb="30">
      <t>ミギウエ</t>
    </rPh>
    <phoneticPr fontId="2"/>
  </si>
  <si>
    <t>様式３（直流発電設備）①の１．（３）運転可能周波数
様式３（逆変換装置）①の２．（１０）運転可能周波数</t>
    <rPh sb="0" eb="2">
      <t>ヨウシキ</t>
    </rPh>
    <phoneticPr fontId="2"/>
  </si>
  <si>
    <t>様式３（直流発電設備）①の１．（５）周波数低下時の運転継続時間　
様式３（逆変換装置）①の２．（１１）周波数低下時の運転継続時間</t>
    <rPh sb="0" eb="2">
      <t>ヨウシキ</t>
    </rPh>
    <phoneticPr fontId="2"/>
  </si>
  <si>
    <t>様式３（直流発電設備）①の１．（５）周波数低下時の運転継続時間
様式３（逆変換装置）①の２．（１１）周波数低下時の運転継続時間</t>
    <rPh sb="0" eb="2">
      <t>ヨウシキ</t>
    </rPh>
    <phoneticPr fontId="2"/>
  </si>
  <si>
    <t>様様式３（直流発電設備）②の１．（２）発電機台数
様式３（逆変換装置）②の１．（２）台数　※全種類の合計値が様式２の４</t>
    <rPh sb="0" eb="1">
      <t>サマ</t>
    </rPh>
    <rPh sb="1" eb="3">
      <t>ヨウシキ</t>
    </rPh>
    <rPh sb="5" eb="7">
      <t>チョクリュウ</t>
    </rPh>
    <rPh sb="7" eb="9">
      <t>ハツデン</t>
    </rPh>
    <rPh sb="9" eb="11">
      <t>セツビ</t>
    </rPh>
    <rPh sb="19" eb="22">
      <t>ハツデンキ</t>
    </rPh>
    <rPh sb="22" eb="24">
      <t>ダイスウ</t>
    </rPh>
    <rPh sb="24" eb="26">
      <t>ヨウシキ</t>
    </rPh>
    <rPh sb="28" eb="29">
      <t>ギャク</t>
    </rPh>
    <rPh sb="29" eb="31">
      <t>ヘンカン</t>
    </rPh>
    <rPh sb="31" eb="33">
      <t>ソウチ</t>
    </rPh>
    <rPh sb="41" eb="43">
      <t>ダイスウ</t>
    </rPh>
    <rPh sb="45" eb="46">
      <t>ゼン</t>
    </rPh>
    <rPh sb="46" eb="48">
      <t>シュルイ</t>
    </rPh>
    <rPh sb="49" eb="52">
      <t>ゴウケイチ</t>
    </rPh>
    <rPh sb="53" eb="55">
      <t>ヨウシキ</t>
    </rPh>
    <phoneticPr fontId="2"/>
  </si>
  <si>
    <t>様式３（直流発電設備）①の１．（２）発電機台数、
様式３（逆変換装置）①の１．（２）台数　※全種類の合計値が様式２の４</t>
    <rPh sb="0" eb="2">
      <t>ヨウシキ</t>
    </rPh>
    <rPh sb="25" eb="27">
      <t>ヨウシキ</t>
    </rPh>
    <rPh sb="29" eb="34">
      <t>ギャクヘンカンソウチ</t>
    </rPh>
    <phoneticPr fontId="2"/>
  </si>
  <si>
    <t>様式３（直流発電設備）②の１．（３）運転可能周波数
様式３（逆変換装置）②の２．（１０）運転可能周波数</t>
    <rPh sb="0" eb="2">
      <t>ヨウシキ</t>
    </rPh>
    <phoneticPr fontId="2"/>
  </si>
  <si>
    <t>様式３（直流発電設備）②の１．（５）周波数低下時の運転継続時間
様式３（逆変換装置）②の２．（１１）周波数低下時の運転継続時間</t>
    <rPh sb="0" eb="2">
      <t>ヨウシキ</t>
    </rPh>
    <phoneticPr fontId="2"/>
  </si>
  <si>
    <t>様式３（直流発電設備）③の１．（２）発電機台数、
様式３（逆変換装置）③の１．（２）台数　※全種合計値が様式２の４</t>
    <rPh sb="0" eb="2">
      <t>ヨウシキ</t>
    </rPh>
    <rPh sb="4" eb="6">
      <t>チョクリュウ</t>
    </rPh>
    <rPh sb="6" eb="8">
      <t>ハツデン</t>
    </rPh>
    <rPh sb="8" eb="10">
      <t>セツビ</t>
    </rPh>
    <rPh sb="18" eb="21">
      <t>ハツデンキ</t>
    </rPh>
    <rPh sb="21" eb="23">
      <t>ダイスウ</t>
    </rPh>
    <rPh sb="25" eb="27">
      <t>ヨウシキ</t>
    </rPh>
    <rPh sb="29" eb="30">
      <t>ギャク</t>
    </rPh>
    <rPh sb="30" eb="32">
      <t>ヘンカン</t>
    </rPh>
    <rPh sb="32" eb="34">
      <t>ソウチ</t>
    </rPh>
    <rPh sb="42" eb="44">
      <t>ダイスウ</t>
    </rPh>
    <rPh sb="46" eb="48">
      <t>ゼンシュ</t>
    </rPh>
    <rPh sb="48" eb="51">
      <t>ゴウケイチ</t>
    </rPh>
    <rPh sb="52" eb="54">
      <t>ヨウシキ</t>
    </rPh>
    <phoneticPr fontId="2"/>
  </si>
  <si>
    <t>様式３（直流発電設備）③の１．（３）運転可能周波数
様式３（逆変換装置）③の２．（１０）運転可能周波数</t>
    <rPh sb="0" eb="2">
      <t>ヨウシキ</t>
    </rPh>
    <rPh sb="16" eb="18">
      <t>リキリツ</t>
    </rPh>
    <rPh sb="19" eb="21">
      <t>テイカク</t>
    </rPh>
    <phoneticPr fontId="2"/>
  </si>
  <si>
    <t>様式３（直流発電設備）③の１．（５）周波数低下時の運転継続時間
様式３（逆変換装置）③の２．（１１）周波数低下時の運転継続時間</t>
    <rPh sb="0" eb="2">
      <t>ヨウシキ</t>
    </rPh>
    <phoneticPr fontId="2"/>
  </si>
  <si>
    <t>様式３（直流発電設備）の１．（５）周波数低下時の運転継続時間
様式３（逆変換装置）の２．（１１）周波数低下時の運転継続時間</t>
    <rPh sb="0" eb="2">
      <t>ヨウシキ</t>
    </rPh>
    <phoneticPr fontId="2"/>
  </si>
  <si>
    <t>様式２の４．発電設備等の定格出力合計（１）変更前</t>
    <rPh sb="0" eb="2">
      <t>ヨウシキ</t>
    </rPh>
    <phoneticPr fontId="2"/>
  </si>
  <si>
    <t>様式２の４．発電設備等の定格出力合計（２）変更後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</si>
  <si>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様式２の４．発電設備等の定格出力合計（２）変更後</t>
    <rPh sb="0" eb="2">
      <t>ヨウシキ</t>
    </rPh>
    <rPh sb="21" eb="24">
      <t>ヘンコウアト</t>
    </rPh>
    <phoneticPr fontId="2"/>
  </si>
  <si>
    <t>様式２の５．受電地点における受電電力（２）変更後　最小</t>
    <rPh sb="0" eb="2">
      <t>ヨウシキ</t>
    </rPh>
    <rPh sb="21" eb="24">
      <t>ヘンコウゴ</t>
    </rPh>
    <rPh sb="25" eb="27">
      <t>サイショウ</t>
    </rPh>
    <phoneticPr fontId="2"/>
  </si>
  <si>
    <t>様式２の５．受電地点における受電電力（２）変更後　最大</t>
    <rPh sb="0" eb="2">
      <t>ヨウシキ</t>
    </rPh>
    <rPh sb="21" eb="24">
      <t>ヘンコウゴ</t>
    </rPh>
    <rPh sb="25" eb="27">
      <t>サイダイ</t>
    </rPh>
    <phoneticPr fontId="2"/>
  </si>
  <si>
    <t>様式２の５．受電地点における受電電力（１）変更前　最大</t>
    <rPh sb="0" eb="2">
      <t>ヨウシキ</t>
    </rPh>
    <rPh sb="21" eb="24">
      <t>ヘンコウマエ</t>
    </rPh>
    <rPh sb="25" eb="27">
      <t>サイダイ</t>
    </rPh>
    <phoneticPr fontId="2"/>
  </si>
  <si>
    <t>様式２の６．自家消費電力　最小</t>
    <rPh sb="0" eb="2">
      <t>ヨウシキ</t>
    </rPh>
    <rPh sb="13" eb="15">
      <t>サイショウ</t>
    </rPh>
    <phoneticPr fontId="2"/>
  </si>
  <si>
    <t>様式２の６　最大、
様式４の１．（１）合計容量</t>
    <rPh sb="0" eb="2">
      <t>ヨウシキ</t>
    </rPh>
    <rPh sb="6" eb="8">
      <t>サイダイ</t>
    </rPh>
    <rPh sb="10" eb="12">
      <t>ヨウシキ</t>
    </rPh>
    <rPh sb="19" eb="23">
      <t>ゴウケイヨウリョウ</t>
    </rPh>
    <phoneticPr fontId="2"/>
  </si>
  <si>
    <r>
      <rPr>
        <sz val="11"/>
        <color theme="10"/>
        <rFont val="Meiryo UI"/>
        <family val="3"/>
        <charset val="128"/>
      </rPr>
      <t xml:space="preserve"> </t>
    </r>
    <r>
      <rPr>
        <sz val="11"/>
        <color theme="10"/>
        <rFont val="Microsoft JhengHei"/>
        <family val="3"/>
        <charset val="128"/>
      </rPr>
      <t>└</t>
    </r>
    <r>
      <rPr>
        <sz val="11"/>
        <color theme="10"/>
        <rFont val="Meiryo UI"/>
        <family val="3"/>
        <charset val="128"/>
      </rPr>
      <t xml:space="preserve"> </t>
    </r>
    <r>
      <rPr>
        <u/>
        <sz val="11"/>
        <color theme="10"/>
        <rFont val="Meiryo UI"/>
        <family val="3"/>
        <charset val="128"/>
      </rPr>
      <t>様式１（接続検討申込書）</t>
    </r>
    <rPh sb="3" eb="5">
      <t>ヨウシキ</t>
    </rPh>
    <rPh sb="7" eb="9">
      <t>セツゾク</t>
    </rPh>
    <rPh sb="9" eb="11">
      <t>ケントウ</t>
    </rPh>
    <rPh sb="11" eb="14">
      <t>モウシコミショ</t>
    </rPh>
    <phoneticPr fontId="29"/>
  </si>
  <si>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様式２（発電設備等の概要）</t>
    </r>
    <rPh sb="3" eb="5">
      <t>ヨウシキ</t>
    </rPh>
    <rPh sb="7" eb="9">
      <t>ハツデン</t>
    </rPh>
    <rPh sb="9" eb="11">
      <t>セツビ</t>
    </rPh>
    <rPh sb="11" eb="12">
      <t>ナド</t>
    </rPh>
    <rPh sb="13" eb="15">
      <t>ガイヨウ</t>
    </rPh>
    <phoneticPr fontId="29"/>
  </si>
  <si>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様式３（直流発電設備等）①</t>
    </r>
    <rPh sb="3" eb="5">
      <t>ヨウシキ</t>
    </rPh>
    <rPh sb="13" eb="14">
      <t>ナド</t>
    </rPh>
    <phoneticPr fontId="29"/>
  </si>
  <si>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様式３（直流発電設備等）②</t>
    </r>
    <rPh sb="3" eb="5">
      <t>ヨウシキ</t>
    </rPh>
    <rPh sb="13" eb="14">
      <t>ナド</t>
    </rPh>
    <phoneticPr fontId="29"/>
  </si>
  <si>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様式３（直流発電設備等）③</t>
    </r>
    <rPh sb="3" eb="5">
      <t>ヨウシキ</t>
    </rPh>
    <rPh sb="13" eb="14">
      <t>ナド</t>
    </rPh>
    <phoneticPr fontId="29"/>
  </si>
  <si>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様式３（逆変換装置）①</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</si>
  <si>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様式３（逆変換装置）②</t>
    </r>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</si>
  <si>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様式３（逆変換装置）③</t>
    </r>
    <phoneticPr fontId="2"/>
  </si>
  <si>
    <r>
      <rPr>
        <sz val="11"/>
        <color theme="3"/>
        <rFont val="Meiryo UI"/>
        <family val="3"/>
        <charset val="128"/>
      </rPr>
      <t xml:space="preserve"> </t>
    </r>
    <r>
      <rPr>
        <sz val="11"/>
        <color theme="3"/>
        <rFont val="Microsoft JhengHei"/>
        <family val="3"/>
      </rPr>
      <t>└</t>
    </r>
    <r>
      <rPr>
        <sz val="11"/>
        <color theme="3"/>
        <rFont val="Meiryo UI"/>
        <family val="3"/>
        <charset val="128"/>
      </rPr>
      <t xml:space="preserve"> </t>
    </r>
    <r>
      <rPr>
        <u/>
        <sz val="11"/>
        <color theme="3"/>
        <rFont val="Meiryo UI"/>
        <family val="3"/>
        <charset val="128"/>
      </rPr>
      <t xml:space="preserve">様式3（系統連系保護リレー）① </t>
    </r>
    <rPh sb="3" eb="5">
      <t>ヨウシキ</t>
    </rPh>
    <rPh sb="7" eb="11">
      <t>ケイトウレンケイ</t>
    </rPh>
    <rPh sb="11" eb="13">
      <t>ホゴ</t>
    </rPh>
    <phoneticPr fontId="2"/>
  </si>
  <si>
    <r>
      <rPr>
        <sz val="11"/>
        <color theme="3"/>
        <rFont val="Meiryo UI"/>
        <family val="3"/>
        <charset val="128"/>
      </rPr>
      <t xml:space="preserve"> </t>
    </r>
    <r>
      <rPr>
        <sz val="11"/>
        <color theme="3"/>
        <rFont val="Microsoft JhengHei"/>
        <family val="3"/>
      </rPr>
      <t>└</t>
    </r>
    <r>
      <rPr>
        <sz val="11"/>
        <color theme="3"/>
        <rFont val="Meiryo UI"/>
        <family val="3"/>
        <charset val="128"/>
      </rPr>
      <t xml:space="preserve"> </t>
    </r>
    <r>
      <rPr>
        <u/>
        <sz val="11"/>
        <color theme="3"/>
        <rFont val="Meiryo UI"/>
        <family val="3"/>
        <charset val="128"/>
      </rPr>
      <t>様式3（系統連系保護リレー）②</t>
    </r>
    <rPh sb="3" eb="5">
      <t>ヨウシキ</t>
    </rPh>
    <rPh sb="7" eb="11">
      <t>ケイトウレンケイ</t>
    </rPh>
    <rPh sb="11" eb="13">
      <t>ホゴ</t>
    </rPh>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</si>
  <si>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様式４（負荷設備および受電設備）</t>
    </r>
    <rPh sb="7" eb="9">
      <t>フカ</t>
    </rPh>
    <rPh sb="9" eb="11">
      <t>セツビ</t>
    </rPh>
    <rPh sb="14" eb="18">
      <t>ジュデンセツビ</t>
    </rPh>
    <phoneticPr fontId="29"/>
  </si>
  <si>
    <t>数値で入力される場合、　「遅れ」　「進み」が数値の前に自動入力されます</t>
    <phoneticPr fontId="2"/>
  </si>
  <si>
    <t>←完了後に様式1~4も完了となります</t>
    <rPh sb="1" eb="3">
      <t>カンリョウ</t>
    </rPh>
    <rPh sb="3" eb="4">
      <t>ゴ</t>
    </rPh>
    <rPh sb="5" eb="7">
      <t>ヨウシキ</t>
    </rPh>
    <rPh sb="11" eb="13">
      <t>カンリョウ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</si>
  <si>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</si>
  <si>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</si>
  <si>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</si>
  <si>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</si>
  <si>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</si>
  <si>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</si>
  <si>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</si>
  <si>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</si>
  <si>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</si>
  <si>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t>【高圧】PG申請用-</t>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</si>
  <si>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</si>
  <si>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</si>
  <si>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</si>
  <si>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</si>
  <si>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</si>
  <si>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</si>
  <si>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</si>
  <si>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</si>
  <si>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</si>
  <si>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【負荷設備等のご入力】</t>
    <phoneticPr fontId="2"/>
  </si>
  <si>
    <t>【定格出力合計等のご入力】</t>
    <rPh sb="1" eb="7">
      <t>テイカクシュツリョクゴウケイ</t>
    </rPh>
    <rPh sb="7" eb="8">
      <t>ナド</t>
    </rPh>
    <rPh sb="10" eb="12">
      <t>ニュウリョク</t>
    </rPh>
    <phoneticPr fontId="2"/>
  </si>
  <si>
    <t xml:space="preserve">   </t>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</si>
  <si>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</si>
  <si>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</si>
  <si>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</si>
  <si>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（６）並列時許容周波数（上限）</t>
    <phoneticPr fontId="2"/>
  </si>
  <si>
    <t>（７）自動電圧調整装置（AVR）の有無</t>
    <rPh sb="3" eb="5">
      <t>ジドウ</t>
    </rPh>
    <rPh sb="5" eb="7">
      <t>デンアツ</t>
    </rPh>
    <rPh sb="7" eb="9">
      <t>チョウセイ</t>
    </rPh>
    <rPh sb="9" eb="11">
      <t>ソウチ</t>
    </rPh>
    <rPh sb="17" eb="19">
      <t>ウム</t>
    </rPh>
    <phoneticPr fontId="2"/>
  </si>
  <si>
    <t>（８）自動電圧調整装置（AVR）の定数（整定値）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</si>
  <si>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設定可能範囲</t>
    <phoneticPr fontId="2"/>
  </si>
  <si>
    <t>設定値（50Hzエリア：50.1/60Hzエリア：60.1［Hz］）</t>
    <phoneticPr fontId="2"/>
  </si>
  <si>
    <t>並列時許容周波数（上限）設定可能範囲</t>
    <rPh sb="0" eb="2">
      <t>ヘイレツ</t>
    </rPh>
    <rPh sb="2" eb="3">
      <t>ジ</t>
    </rPh>
    <rPh sb="3" eb="5">
      <t>キョヨウ</t>
    </rPh>
    <rPh sb="5" eb="8">
      <t>シュウハスウ</t>
    </rPh>
    <rPh sb="9" eb="11">
      <t>ジョウゲン</t>
    </rPh>
    <phoneticPr fontId="2"/>
  </si>
  <si>
    <t>並列時許容周波数（上限）設定可能範囲</t>
    <phoneticPr fontId="2"/>
  </si>
  <si>
    <t>並列時許容周波数（上限）設定値</t>
    <phoneticPr fontId="2"/>
  </si>
  <si>
    <t>標準周波数＋ 0.1Hz 以下（設定可能範囲：標準周波数＋0.1~1.0Hz ）としてください。</t>
    <phoneticPr fontId="2"/>
  </si>
  <si>
    <t>（50Hzエリア：50.1/60Hzエリア：60.1［Hz］）</t>
    <phoneticPr fontId="2"/>
  </si>
  <si>
    <t>（12）並列時許容
　周波数（上限）</t>
    <phoneticPr fontId="2"/>
  </si>
  <si>
    <t>設定可能範囲</t>
    <phoneticPr fontId="2"/>
  </si>
  <si>
    <t>設定値（50Hzエリア：50.1/60Hzエリア：60.1［Hz］）</t>
    <phoneticPr fontId="2"/>
  </si>
  <si>
    <t>[Hz]</t>
    <phoneticPr fontId="2"/>
  </si>
  <si>
    <t>[Hz] 　</t>
    <phoneticPr fontId="2"/>
  </si>
  <si>
    <t>（13）自動電圧調整機能</t>
    <rPh sb="4" eb="6">
      <t>ジドウ</t>
    </rPh>
    <rPh sb="6" eb="8">
      <t>デンアツ</t>
    </rPh>
    <rPh sb="8" eb="10">
      <t>チョウセイ</t>
    </rPh>
    <rPh sb="10" eb="12">
      <t>キノウ</t>
    </rPh>
    <phoneticPr fontId="2"/>
  </si>
  <si>
    <t>（14）自動同期検定機能（自励式の場合）</t>
    <rPh sb="4" eb="6">
      <t>ジドウ</t>
    </rPh>
    <rPh sb="6" eb="8">
      <t>ドウキ</t>
    </rPh>
    <rPh sb="8" eb="10">
      <t>ケンテイ</t>
    </rPh>
    <rPh sb="10" eb="12">
      <t>キノウ</t>
    </rPh>
    <rPh sb="13" eb="15">
      <t>ジレイ</t>
    </rPh>
    <rPh sb="15" eb="16">
      <t>シキ</t>
    </rPh>
    <rPh sb="17" eb="19">
      <t>バアイ</t>
    </rPh>
    <phoneticPr fontId="2"/>
  </si>
  <si>
    <t>（15）系統並解列箇所</t>
    <rPh sb="4" eb="6">
      <t>ケイトウ</t>
    </rPh>
    <rPh sb="6" eb="7">
      <t>ナミ</t>
    </rPh>
    <rPh sb="7" eb="8">
      <t>カイ</t>
    </rPh>
    <rPh sb="8" eb="9">
      <t>レツ</t>
    </rPh>
    <rPh sb="9" eb="11">
      <t>カショ</t>
    </rPh>
    <phoneticPr fontId="2"/>
  </si>
  <si>
    <t>（16）通電電流制限値</t>
    <phoneticPr fontId="2"/>
  </si>
  <si>
    <t>（17）主回路方式</t>
    <rPh sb="4" eb="5">
      <t>シュ</t>
    </rPh>
    <rPh sb="5" eb="7">
      <t>カイロ</t>
    </rPh>
    <rPh sb="7" eb="9">
      <t>ホウシキ</t>
    </rPh>
    <phoneticPr fontId="2"/>
  </si>
  <si>
    <t>（18）出力制御方式</t>
    <rPh sb="4" eb="6">
      <t>シュツリョク</t>
    </rPh>
    <rPh sb="6" eb="8">
      <t>セイギョ</t>
    </rPh>
    <rPh sb="8" eb="10">
      <t>ホウシキ</t>
    </rPh>
    <phoneticPr fontId="2"/>
  </si>
  <si>
    <t>（19）事故時運転継続（ＦＲＴ）要件適用の有無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</si>
  <si>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（20）高調波電流歪率</t>
    <rPh sb="4" eb="7">
      <t>コウチョウハ</t>
    </rPh>
    <rPh sb="7" eb="9">
      <t>デンリュウ</t>
    </rPh>
    <rPh sb="9" eb="10">
      <t>ヒズ</t>
    </rPh>
    <rPh sb="10" eb="11">
      <t>リツ</t>
    </rPh>
    <phoneticPr fontId="2"/>
  </si>
  <si>
    <t>（21）発電機の出力特性　（風力の場合）</t>
    <phoneticPr fontId="2"/>
  </si>
  <si>
    <t>（22）出力変動対策の方法　（風力の場合）</t>
    <phoneticPr fontId="2"/>
  </si>
  <si>
    <t>（23）蓄電池設置（出力変動対策）の有無　（風力の場合）</t>
    <rPh sb="22" eb="24">
      <t>フウリョク</t>
    </rPh>
    <rPh sb="25" eb="27">
      <t>バアイ</t>
    </rPh>
    <phoneticPr fontId="2"/>
  </si>
  <si>
    <t>（24）ウィンドファームコントローラーの有無（風力の場合）</t>
    <rPh sb="23" eb="25">
      <t>フウリョク</t>
    </rPh>
    <rPh sb="26" eb="28">
      <t>バアイ</t>
    </rPh>
    <phoneticPr fontId="2"/>
  </si>
  <si>
    <t>（25）蓄電容量</t>
    <rPh sb="4" eb="6">
      <t>チクデン</t>
    </rPh>
    <rPh sb="6" eb="8">
      <t>ヨウリョウ</t>
    </rPh>
    <phoneticPr fontId="2"/>
  </si>
  <si>
    <t>（14）自動同期検定機能（自励式の場合）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</si>
  <si>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最新更新日</t>
    <rPh sb="0" eb="2">
      <t>サイシン</t>
    </rPh>
    <rPh sb="2" eb="5">
      <t>コウシンビ</t>
    </rPh>
    <phoneticPr fontId="2"/>
  </si>
  <si>
    <t>：</t>
    <phoneticPr fontId="2"/>
  </si>
  <si>
    <t>※個人の方で事業者名が無い方は、「－（ハイフン）」を入力してください</t>
    <rPh sb="1" eb="3">
      <t>コジン</t>
    </rPh>
    <rPh sb="4" eb="5">
      <t>カタ</t>
    </rPh>
    <rPh sb="6" eb="9">
      <t>ジギョウシャ</t>
    </rPh>
    <rPh sb="9" eb="10">
      <t>メイ</t>
    </rPh>
    <rPh sb="11" eb="12">
      <t>ナ</t>
    </rPh>
    <rPh sb="13" eb="14">
      <t>カタ</t>
    </rPh>
    <rPh sb="26" eb="28">
      <t>ニュウリョク</t>
    </rPh>
    <phoneticPr fontId="2"/>
  </si>
  <si>
    <t>※個人の方、所属の記載が不要な方は、「－（ハイフン）」を入力してください</t>
    <rPh sb="6" eb="8">
      <t>ショゾク</t>
    </rPh>
    <rPh sb="9" eb="11">
      <t>キサイ</t>
    </rPh>
    <rPh sb="12" eb="14">
      <t>フヨウ</t>
    </rPh>
    <rPh sb="15" eb="16">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</si>
</sst>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F800]dddd\,\ mmmm\ dd\,\ yyyy"/>
    <numFmt numFmtId="177" formatCode="#"/>
    <numFmt numFmtId="178" formatCode="yyyy&quot;年&quot;m&quot;月&quot;d&quot;日&quot;;@"/>
    <numFmt numFmtId="179" formatCode="0.00_ "/>
    <numFmt numFmtId="180" formatCode="000\-0000"/>
    <numFmt numFmtId="181" formatCode="&quot;遅れ　&quot;0"/>
    <numFmt numFmtId="182" formatCode="&quot;進み　&quot;0"/>
  </numFmts>
  <fonts count="151"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9"/>
      <name val="ＭＳ 明朝"/>
      <family val="1"/>
      <charset val="128"/>
    </font>
    <font>
      <sz val="9"/>
      <name val="ＭＳ Ｐ明朝"/>
      <family val="1"/>
      <charset val="128"/>
    </font>
    <font>
      <sz val="8"/>
      <name val="ＭＳ Ｐ明朝"/>
      <family val="1"/>
      <charset val="128"/>
    </font>
    <font>
      <sz val="11"/>
      <color indexed="10"/>
      <name val="ＭＳ Ｐゴシック"/>
      <family val="3"/>
      <charset val="128"/>
    </font>
    <font>
      <sz val="11"/>
      <name val="ＭＳ ゴシック"/>
      <family val="3"/>
      <charset val="128"/>
    </font>
    <font>
      <vertAlign val="superscript"/>
      <sz val="9"/>
      <name val="ＭＳ 明朝"/>
      <family val="1"/>
      <charset val="128"/>
    </font>
    <font>
      <sz val="9"/>
      <color indexed="10"/>
      <name val="Century"/>
      <family val="1"/>
    </font>
    <font>
      <sz val="10"/>
      <color indexed="8"/>
      <name val="ＭＳ 明朝"/>
      <family val="1"/>
      <charset val="128"/>
    </font>
    <font>
      <sz val="8"/>
      <name val="ＭＳ Ｐゴシック"/>
      <family val="3"/>
      <charset val="128"/>
    </font>
    <font>
      <vertAlign val="superscript"/>
      <sz val="8"/>
      <name val="ＭＳ 明朝"/>
      <family val="1"/>
      <charset val="128"/>
    </font>
    <font>
      <sz val="9"/>
      <color indexed="17"/>
      <name val="ＭＳ 明朝"/>
      <family val="1"/>
      <charset val="128"/>
    </font>
    <font>
      <u/>
      <sz val="9"/>
      <name val="ＭＳ Ｐ明朝"/>
      <family val="1"/>
      <charset val="128"/>
    </font>
    <font>
      <sz val="10"/>
      <color theme="1"/>
      <name val="ＭＳ 明朝"/>
      <family val="1"/>
      <charset val="128"/>
    </font>
    <font>
      <sz val="9"/>
      <color theme="1"/>
      <name val="ＭＳ 明朝"/>
      <family val="1"/>
      <charset val="128"/>
    </font>
    <font>
      <sz val="9"/>
      <color rgb="FFFF0000"/>
      <name val="ＭＳ 明朝"/>
      <family val="1"/>
      <charset val="128"/>
    </font>
    <font>
      <sz val="11"/>
      <color rgb="FFFF0000"/>
      <name val="ＭＳ Ｐゴシック"/>
      <family val="3"/>
      <charset val="128"/>
    </font>
    <font>
      <sz val="8"/>
      <color theme="1"/>
      <name val="ＭＳ 明朝"/>
      <family val="1"/>
      <charset val="128"/>
    </font>
    <font>
      <strike/>
      <sz val="12"/>
      <name val="ＭＳ 明朝"/>
      <family val="1"/>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sz val="22"/>
      <name val="ＭＳ 明朝"/>
      <family val="1"/>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4"/>
      <name val="ＭＳ 明朝"/>
      <family val="1"/>
      <charset val="128"/>
    </font>
    <font>
      <u/>
      <sz val="9"/>
      <color theme="1"/>
      <name val="ＭＳ 明朝"/>
      <family val="1"/>
      <charset val="128"/>
    </font>
    <font>
      <sz val="11"/>
      <color indexed="10"/>
      <name val="ＭＳ 明朝"/>
      <family val="1"/>
      <charset val="128"/>
    </font>
    <font>
      <sz val="9"/>
      <color indexed="10"/>
      <name val="ＭＳ 明朝"/>
      <family val="1"/>
      <charset val="128"/>
    </font>
    <font>
      <strike/>
      <sz val="9"/>
      <name val="ＭＳ 明朝"/>
      <family val="1"/>
      <charset val="128"/>
    </font>
    <font>
      <sz val="8"/>
      <name val="ＭＳ 明朝"/>
      <family val="1"/>
    </font>
    <font>
      <sz val="9"/>
      <name val="ＭＳ 明朝"/>
      <family val="1"/>
    </font>
    <font>
      <sz val="11"/>
      <color rgb="FF595959"/>
      <name val="Meiryo UI"/>
      <family val="3"/>
      <charset val="128"/>
    </font>
    <font>
      <sz val="12"/>
      <color rgb="FFFF0000"/>
      <name val="Meiryo UI"/>
      <family val="3"/>
      <charset val="128"/>
    </font>
    <font>
      <sz val="11"/>
      <color theme="0"/>
      <name val="ＭＳ Ｐゴシック"/>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1"/>
      <color theme="3"/>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b/>
      <u/>
      <sz val="12"/>
      <color theme="1" tint="0.249977111117893"/>
      <name val="Meiryo UI"/>
      <family val="3"/>
      <charset val="128"/>
    </font>
    <font>
      <sz val="7"/>
      <name val="ＭＳ 明朝"/>
      <family val="1"/>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6"/>
      <color rgb="FF0070C0"/>
      <name val="Meiryo UI"/>
      <family val="3"/>
      <charset val="128"/>
    </font>
    <font>
      <b/>
      <u/>
      <sz val="11"/>
      <color theme="10"/>
      <name val="ＭＳ Ｐゴシック"/>
      <family val="2"/>
      <scheme val="minor"/>
    </font>
    <font>
      <b/>
      <sz val="16"/>
      <color theme="1" tint="0.24994659260841701"/>
      <name val="Meiryo UI"/>
      <family val="3"/>
      <charset val="128"/>
    </font>
    <font>
      <sz val="16"/>
      <name val="ＭＳ 明朝"/>
      <family val="1"/>
      <charset val="128"/>
    </font>
    <font>
      <sz val="12"/>
      <name val="Century"/>
      <family val="1"/>
    </font>
    <font>
      <sz val="12"/>
      <name val="ＭＳ Ｐ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b/>
      <sz val="9"/>
      <color theme="1" tint="0.249977111117893"/>
      <name val="Meiryo UI"/>
      <family val="3"/>
      <charset val="128"/>
    </font>
    <font>
      <sz val="11"/>
      <color theme="10"/>
      <name val="Meiryo UI"/>
      <family val="3"/>
      <charset val="128"/>
    </font>
    <font>
      <sz val="11"/>
      <color theme="10"/>
      <name val="Microsoft JhengHei"/>
      <family val="3"/>
      <charset val="128"/>
    </font>
    <font>
      <sz val="11"/>
      <color theme="10"/>
      <name val="Microsoft JhengHei"/>
      <family val="3"/>
    </font>
    <font>
      <sz val="11"/>
      <color theme="3"/>
      <name val="Microsoft JhengHei"/>
      <family val="3"/>
    </font>
    <font>
      <sz val="12"/>
      <color rgb="FFC00000"/>
      <name val="Meiryo UI"/>
      <family val="3"/>
      <charset val="128"/>
    </font>
    <font>
      <sz val="16"/>
      <color rgb="FFFF0000"/>
      <name val="Meiryo UI"/>
      <family val="3"/>
      <charset val="128"/>
    </font>
    <font>
      <sz val="20"/>
      <color theme="1" tint="0.249977111117893"/>
      <name val="Meiryo UI"/>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s>
  <borders count="28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medium">
        <color theme="1"/>
      </left>
      <right/>
      <top style="medium">
        <color theme="1"/>
      </top>
      <bottom/>
      <diagonal/>
    </border>
    <border>
      <left/>
      <right/>
      <top style="thin">
        <color theme="1"/>
      </top>
      <bottom style="thin">
        <color theme="1"/>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medium">
        <color theme="1"/>
      </left>
      <right/>
      <top style="thin">
        <color auto="1"/>
      </top>
      <bottom style="thin">
        <color auto="1"/>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medium">
        <color theme="1"/>
      </left>
      <right/>
      <top/>
      <bottom style="thin">
        <color auto="1"/>
      </bottom>
      <diagonal/>
    </border>
    <border>
      <left style="medium">
        <color theme="1"/>
      </left>
      <right/>
      <top style="thin">
        <color auto="1"/>
      </top>
      <bottom/>
      <diagonal/>
    </border>
    <border>
      <left style="hair">
        <color indexed="64"/>
      </left>
      <right/>
      <top style="hair">
        <color indexed="64"/>
      </top>
      <bottom style="thin">
        <color indexed="64"/>
      </bottom>
      <diagonal/>
    </border>
    <border>
      <left style="thin">
        <color indexed="64"/>
      </left>
      <right/>
      <top style="medium">
        <color theme="1"/>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theme="1"/>
      </left>
      <right/>
      <top style="hair">
        <color theme="1"/>
      </top>
      <bottom style="thin">
        <color auto="1"/>
      </bottom>
      <diagonal/>
    </border>
    <border>
      <left style="medium">
        <color theme="1"/>
      </left>
      <right/>
      <top style="hair">
        <color theme="1"/>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top style="thin">
        <color theme="1"/>
      </top>
      <bottom/>
      <diagonal/>
    </border>
    <border>
      <left/>
      <right/>
      <top/>
      <bottom style="thin">
        <color theme="1"/>
      </bottom>
      <diagonal/>
    </border>
    <border>
      <left style="thin">
        <color indexed="64"/>
      </left>
      <right/>
      <top style="thin">
        <color theme="1"/>
      </top>
      <bottom style="thin">
        <color theme="1"/>
      </bottom>
      <diagonal/>
    </border>
    <border>
      <left style="thin">
        <color indexed="64"/>
      </left>
      <right/>
      <top style="thin">
        <color theme="1"/>
      </top>
      <bottom/>
      <diagonal/>
    </border>
    <border>
      <left style="medium">
        <color indexed="64"/>
      </left>
      <right/>
      <top style="thin">
        <color auto="1"/>
      </top>
      <bottom/>
      <diagonal/>
    </border>
    <border>
      <left style="thin">
        <color theme="1"/>
      </left>
      <right/>
      <top/>
      <bottom style="thin">
        <color indexed="64"/>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1"/>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theme="1"/>
      </top>
      <bottom style="thin">
        <color theme="1"/>
      </bottom>
      <diagonal/>
    </border>
    <border>
      <left/>
      <right style="thin">
        <color theme="1"/>
      </right>
      <top style="thin">
        <color indexed="64"/>
      </top>
      <bottom style="thin">
        <color indexed="64"/>
      </bottom>
      <diagonal/>
    </border>
    <border>
      <left style="thin">
        <color indexed="64"/>
      </left>
      <right/>
      <top/>
      <bottom style="medium">
        <color indexed="64"/>
      </bottom>
      <diagonal/>
    </border>
    <border>
      <left/>
      <right style="medium">
        <color theme="1"/>
      </right>
      <top style="thin">
        <color indexed="64"/>
      </top>
      <bottom/>
      <diagonal/>
    </border>
    <border>
      <left/>
      <right style="medium">
        <color theme="1"/>
      </right>
      <top/>
      <bottom style="medium">
        <color indexed="64"/>
      </bottom>
      <diagonal/>
    </border>
    <border>
      <left/>
      <right style="thin">
        <color indexed="64"/>
      </right>
      <top style="hair">
        <color indexed="64"/>
      </top>
      <bottom/>
      <diagonal/>
    </border>
    <border>
      <left/>
      <right style="thin">
        <color indexed="64"/>
      </right>
      <top style="thin">
        <color theme="1"/>
      </top>
      <bottom/>
      <diagonal/>
    </border>
    <border>
      <left style="medium">
        <color theme="1"/>
      </left>
      <right/>
      <top/>
      <bottom/>
      <diagonal/>
    </border>
    <border>
      <left style="medium">
        <color theme="1"/>
      </left>
      <right/>
      <top/>
      <bottom style="medium">
        <color indexed="64"/>
      </bottom>
      <diagonal/>
    </border>
    <border>
      <left/>
      <right style="thin">
        <color indexed="64"/>
      </right>
      <top/>
      <bottom style="medium">
        <color indexed="64"/>
      </bottom>
      <diagonal/>
    </border>
    <border>
      <left style="thin">
        <color theme="0" tint="-0.34998626667073579"/>
      </left>
      <right/>
      <top style="thin">
        <color theme="0" tint="-0.34998626667073579"/>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theme="1"/>
      </top>
      <bottom/>
      <diagonal/>
    </border>
    <border>
      <left style="thin">
        <color indexed="64"/>
      </left>
      <right style="medium">
        <color indexed="64"/>
      </right>
      <top style="thin">
        <color indexed="64"/>
      </top>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theme="1"/>
      </right>
      <top style="hair">
        <color indexed="64"/>
      </top>
      <bottom style="hair">
        <color indexed="64"/>
      </bottom>
      <diagonal/>
    </border>
    <border>
      <left style="thin">
        <color theme="1"/>
      </left>
      <right/>
      <top style="hair">
        <color indexed="64"/>
      </top>
      <bottom style="hair">
        <color indexed="64"/>
      </bottom>
      <diagonal/>
    </border>
    <border>
      <left style="thin">
        <color theme="1"/>
      </left>
      <right/>
      <top/>
      <bottom style="hair">
        <color indexed="64"/>
      </bottom>
      <diagonal/>
    </border>
    <border>
      <left/>
      <right style="thin">
        <color theme="1"/>
      </right>
      <top/>
      <bottom style="hair">
        <color indexed="64"/>
      </bottom>
      <diagonal/>
    </border>
    <border>
      <left/>
      <right style="thin">
        <color theme="1"/>
      </right>
      <top style="hair">
        <color indexed="64"/>
      </top>
      <bottom/>
      <diagonal/>
    </border>
    <border>
      <left style="thin">
        <color theme="1"/>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top style="hair">
        <color theme="0" tint="-0.499984740745262"/>
      </top>
      <bottom style="thin">
        <color theme="0" tint="-0.499984740745262"/>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medium">
        <color theme="0" tint="-0.34998626667073579"/>
      </right>
      <top style="double">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1"/>
      </left>
      <right/>
      <top style="hair">
        <color theme="1"/>
      </top>
      <bottom style="hair">
        <color theme="1"/>
      </bottom>
      <diagonal/>
    </border>
    <border>
      <left/>
      <right/>
      <top style="hair">
        <color theme="1"/>
      </top>
      <bottom style="hair">
        <color theme="1"/>
      </bottom>
      <diagonal/>
    </border>
    <border>
      <left style="thin">
        <color theme="1"/>
      </left>
      <right/>
      <top style="hair">
        <color indexed="64"/>
      </top>
      <bottom style="double">
        <color theme="1"/>
      </bottom>
      <diagonal/>
    </border>
    <border>
      <left/>
      <right/>
      <top style="hair">
        <color indexed="64"/>
      </top>
      <bottom style="double">
        <color theme="1"/>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theme="0" tint="-0.24994659260841701"/>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24994659260841701"/>
      </right>
      <top style="medium">
        <color theme="0" tint="-0.34998626667073579"/>
      </top>
      <bottom style="medium">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thin">
        <color indexed="64"/>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style="medium">
        <color indexed="64"/>
      </left>
      <right style="thin">
        <color indexed="64"/>
      </right>
      <top/>
      <bottom/>
      <diagonal/>
    </border>
    <border>
      <left style="thin">
        <color theme="1"/>
      </left>
      <right/>
      <top style="hair">
        <color indexed="64"/>
      </top>
      <bottom style="hair">
        <color theme="1"/>
      </bottom>
      <diagonal/>
    </border>
    <border>
      <left/>
      <right/>
      <top style="hair">
        <color indexed="64"/>
      </top>
      <bottom style="hair">
        <color theme="1"/>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thin">
        <color indexed="64"/>
      </left>
      <right/>
      <top style="hair">
        <color theme="1"/>
      </top>
      <bottom style="thin">
        <color indexed="64"/>
      </bottom>
      <diagonal/>
    </border>
    <border>
      <left/>
      <right/>
      <top style="hair">
        <color theme="1"/>
      </top>
      <bottom style="thin">
        <color indexed="64"/>
      </bottom>
      <diagonal/>
    </border>
    <border>
      <left style="thin">
        <color theme="1"/>
      </left>
      <right/>
      <top style="hair">
        <color theme="1"/>
      </top>
      <bottom style="thin">
        <color indexed="64"/>
      </bottom>
      <diagonal/>
    </border>
    <border>
      <left style="thin">
        <color theme="1"/>
      </left>
      <right/>
      <top style="hair">
        <color indexed="64"/>
      </top>
      <bottom style="thin">
        <color indexed="64"/>
      </bottom>
      <diagonal/>
    </border>
    <border>
      <left/>
      <right style="thin">
        <color theme="1"/>
      </right>
      <top style="hair">
        <color indexed="64"/>
      </top>
      <bottom style="thin">
        <color indexed="64"/>
      </bottom>
      <diagonal/>
    </border>
  </borders>
  <cellStyleXfs count="11">
    <xf numFmtId="0" fontId="0" fillId="0" borderId="0">
      <alignment vertical="center"/>
    </xf>
    <xf numFmtId="0" fontId="15" fillId="0" borderId="0"/>
    <xf numFmtId="0" fontId="1" fillId="0" borderId="0"/>
    <xf numFmtId="0" fontId="1" fillId="0" borderId="0"/>
    <xf numFmtId="38" fontId="1" fillId="0" borderId="0" applyFont="0" applyFill="0" applyBorder="0" applyAlignment="0" applyProtection="0">
      <alignment vertical="center"/>
    </xf>
    <xf numFmtId="0" fontId="40" fillId="0" borderId="0" applyNumberFormat="0" applyFill="0" applyBorder="0" applyAlignment="0" applyProtection="0">
      <alignment vertical="center"/>
    </xf>
    <xf numFmtId="0" fontId="65" fillId="0" borderId="0"/>
    <xf numFmtId="0" fontId="135" fillId="0" borderId="0" applyNumberFormat="0" applyFill="0" applyBorder="0" applyAlignment="0" applyProtection="0"/>
    <xf numFmtId="9" fontId="1" fillId="0" borderId="0" applyFont="0" applyFill="0" applyBorder="0" applyAlignment="0" applyProtection="0">
      <alignment vertical="center"/>
    </xf>
    <xf numFmtId="0" fontId="98" fillId="0" borderId="153" applyFont="0">
      <alignment vertical="center" wrapText="1"/>
      <protection locked="0"/>
    </xf>
    <xf numFmtId="0" fontId="136" fillId="0" borderId="153">
      <alignment vertical="center" wrapText="1"/>
      <protection locked="0"/>
    </xf>
  </cellStyleXfs>
  <cellXfs count="1700">
    <xf numFmtId="0" fontId="0" fillId="0" borderId="0" xfId="0">
      <alignment vertical="center"/>
    </xf>
    <xf numFmtId="0" fontId="30" fillId="0" borderId="0" xfId="0" applyFont="1">
      <alignment vertical="center"/>
    </xf>
    <xf numFmtId="0" fontId="36" fillId="0" borderId="0" xfId="0" applyFont="1">
      <alignment vertical="center"/>
    </xf>
    <xf numFmtId="0" fontId="42" fillId="0" borderId="0" xfId="5" applyFont="1" applyProtection="1">
      <alignment vertical="center"/>
    </xf>
    <xf numFmtId="0" fontId="41" fillId="2" borderId="0" xfId="5" applyFont="1" applyFill="1" applyBorder="1" applyAlignment="1" applyProtection="1">
      <alignment vertical="center" shrinkToFit="1"/>
    </xf>
    <xf numFmtId="0" fontId="31" fillId="0" borderId="0" xfId="0" applyFont="1">
      <alignment vertical="center"/>
    </xf>
    <xf numFmtId="0" fontId="37" fillId="0" borderId="0" xfId="0" applyFont="1">
      <alignment vertical="center"/>
    </xf>
    <xf numFmtId="0" fontId="44" fillId="0" borderId="0" xfId="0" applyFont="1">
      <alignment vertical="center"/>
    </xf>
    <xf numFmtId="0" fontId="52" fillId="0" borderId="0" xfId="0" applyFont="1">
      <alignment vertical="center"/>
    </xf>
    <xf numFmtId="0" fontId="31" fillId="2" borderId="0" xfId="0" applyFont="1" applyFill="1">
      <alignment vertical="center"/>
    </xf>
    <xf numFmtId="0" fontId="84" fillId="2" borderId="0" xfId="0" applyFont="1" applyFill="1">
      <alignment vertical="center"/>
    </xf>
    <xf numFmtId="0" fontId="50" fillId="0" borderId="0" xfId="0" applyFont="1">
      <alignment vertical="center"/>
    </xf>
    <xf numFmtId="0" fontId="33" fillId="0" borderId="0" xfId="0" applyFont="1">
      <alignment vertical="center"/>
    </xf>
    <xf numFmtId="0" fontId="54" fillId="0" borderId="0" xfId="0" applyFont="1">
      <alignment vertical="center"/>
    </xf>
    <xf numFmtId="0" fontId="80" fillId="0" borderId="0" xfId="0" applyFont="1">
      <alignment vertical="center"/>
    </xf>
    <xf numFmtId="0" fontId="31" fillId="0" borderId="71" xfId="0" applyFont="1" applyBorder="1">
      <alignment vertical="center"/>
    </xf>
    <xf numFmtId="0" fontId="32" fillId="0" borderId="0" xfId="0" applyFont="1">
      <alignment vertical="center"/>
    </xf>
    <xf numFmtId="0" fontId="31" fillId="0" borderId="99" xfId="0" applyFont="1" applyBorder="1">
      <alignment vertical="center"/>
    </xf>
    <xf numFmtId="0" fontId="31" fillId="0" borderId="102" xfId="0" applyFont="1" applyBorder="1">
      <alignment vertical="center"/>
    </xf>
    <xf numFmtId="0" fontId="31" fillId="0" borderId="147" xfId="0" applyFont="1" applyBorder="1">
      <alignment vertical="center"/>
    </xf>
    <xf numFmtId="0" fontId="31" fillId="0" borderId="101" xfId="0" applyFont="1" applyBorder="1">
      <alignment vertical="center"/>
    </xf>
    <xf numFmtId="0" fontId="88" fillId="0" borderId="0" xfId="0" applyFont="1">
      <alignment vertical="center"/>
    </xf>
    <xf numFmtId="0" fontId="86" fillId="0" borderId="0" xfId="0" applyFont="1" applyAlignment="1">
      <alignment horizontal="left" vertical="center"/>
    </xf>
    <xf numFmtId="0" fontId="81" fillId="0" borderId="0" xfId="0" applyFont="1">
      <alignment vertical="center"/>
    </xf>
    <xf numFmtId="0" fontId="31" fillId="0" borderId="103" xfId="0" applyFont="1" applyBorder="1">
      <alignment vertical="center"/>
    </xf>
    <xf numFmtId="0" fontId="42" fillId="0" borderId="0" xfId="5" applyFont="1" applyFill="1" applyProtection="1">
      <alignment vertical="center"/>
    </xf>
    <xf numFmtId="38" fontId="9" fillId="0" borderId="1" xfId="4" applyFont="1" applyFill="1" applyBorder="1" applyAlignment="1" applyProtection="1">
      <alignment vertical="center" wrapText="1"/>
    </xf>
    <xf numFmtId="38" fontId="9" fillId="0" borderId="7" xfId="4" applyFont="1" applyFill="1" applyBorder="1" applyAlignment="1" applyProtection="1">
      <alignment vertical="center" wrapText="1"/>
    </xf>
    <xf numFmtId="0" fontId="91" fillId="0" borderId="0" xfId="0" applyFont="1">
      <alignment vertical="center"/>
    </xf>
    <xf numFmtId="0" fontId="91" fillId="0" borderId="73" xfId="0" applyFont="1" applyBorder="1">
      <alignment vertical="center"/>
    </xf>
    <xf numFmtId="0" fontId="91" fillId="0" borderId="99" xfId="0" applyFont="1" applyBorder="1">
      <alignment vertical="center"/>
    </xf>
    <xf numFmtId="0" fontId="96" fillId="0" borderId="0" xfId="0" applyFont="1">
      <alignment vertical="center"/>
    </xf>
    <xf numFmtId="0" fontId="9" fillId="0" borderId="1" xfId="0" applyFont="1" applyBorder="1">
      <alignment vertical="center"/>
    </xf>
    <xf numFmtId="38" fontId="9" fillId="0" borderId="0" xfId="4" applyFont="1" applyFill="1" applyProtection="1">
      <alignment vertical="center"/>
    </xf>
    <xf numFmtId="0" fontId="1" fillId="0" borderId="0" xfId="2"/>
    <xf numFmtId="0" fontId="6" fillId="0" borderId="0" xfId="2" applyFont="1" applyAlignment="1">
      <alignment vertical="center"/>
    </xf>
    <xf numFmtId="0" fontId="3" fillId="0" borderId="0" xfId="2" applyFont="1" applyAlignment="1">
      <alignment horizontal="center" vertical="center"/>
    </xf>
    <xf numFmtId="0" fontId="7" fillId="0" borderId="0" xfId="2" applyFont="1" applyAlignment="1">
      <alignment horizontal="right" vertical="center"/>
    </xf>
    <xf numFmtId="0" fontId="3" fillId="0" borderId="0" xfId="2" applyFont="1" applyAlignment="1">
      <alignment horizontal="center"/>
    </xf>
    <xf numFmtId="0" fontId="6" fillId="0" borderId="12" xfId="2" applyFont="1" applyBorder="1" applyAlignment="1">
      <alignment vertical="center"/>
    </xf>
    <xf numFmtId="0" fontId="3" fillId="0" borderId="13" xfId="2" applyFont="1" applyBorder="1" applyAlignment="1">
      <alignment horizontal="center" vertical="center"/>
    </xf>
    <xf numFmtId="0" fontId="3" fillId="0" borderId="13" xfId="2" applyFont="1" applyBorder="1" applyAlignment="1">
      <alignment vertical="center"/>
    </xf>
    <xf numFmtId="0" fontId="6" fillId="0" borderId="16" xfId="2" applyFont="1" applyBorder="1" applyAlignment="1">
      <alignment vertical="center"/>
    </xf>
    <xf numFmtId="0" fontId="9" fillId="0" borderId="0" xfId="2" applyFont="1" applyAlignment="1">
      <alignment horizontal="left" vertical="center"/>
    </xf>
    <xf numFmtId="0" fontId="6" fillId="0" borderId="15" xfId="2" applyFont="1" applyBorder="1" applyAlignment="1">
      <alignment horizontal="right" vertical="center"/>
    </xf>
    <xf numFmtId="0" fontId="3" fillId="0" borderId="1" xfId="2" applyFont="1" applyBorder="1" applyAlignment="1">
      <alignment horizontal="center" vertical="center"/>
    </xf>
    <xf numFmtId="0" fontId="7" fillId="0" borderId="16" xfId="2" applyFont="1" applyBorder="1" applyAlignment="1">
      <alignment horizontal="left" vertical="center"/>
    </xf>
    <xf numFmtId="0" fontId="3" fillId="0" borderId="15" xfId="2" applyFont="1" applyBorder="1" applyAlignment="1">
      <alignment horizontal="center" vertical="center"/>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4" fillId="0" borderId="20" xfId="2" applyFont="1" applyBorder="1" applyAlignment="1">
      <alignment horizontal="center" vertical="center"/>
    </xf>
    <xf numFmtId="0" fontId="6" fillId="0" borderId="15" xfId="2" applyFont="1" applyBorder="1" applyAlignment="1">
      <alignment vertical="center"/>
    </xf>
    <xf numFmtId="0" fontId="0" fillId="0" borderId="0" xfId="2" applyFont="1"/>
    <xf numFmtId="0" fontId="4" fillId="0" borderId="5" xfId="2" applyFont="1" applyBorder="1" applyAlignment="1">
      <alignment vertical="center"/>
    </xf>
    <xf numFmtId="0" fontId="4" fillId="0" borderId="0" xfId="2" applyFont="1" applyAlignment="1">
      <alignment vertical="center"/>
    </xf>
    <xf numFmtId="0" fontId="4" fillId="0" borderId="6" xfId="2" applyFont="1" applyBorder="1" applyAlignment="1">
      <alignment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0" xfId="2" applyFont="1" applyAlignment="1">
      <alignment horizontal="center" vertical="center"/>
    </xf>
    <xf numFmtId="0" fontId="4" fillId="0" borderId="8" xfId="2" applyFont="1" applyBorder="1" applyAlignment="1">
      <alignment vertical="center"/>
    </xf>
    <xf numFmtId="0" fontId="4" fillId="0" borderId="1" xfId="2" applyFont="1" applyBorder="1" applyAlignment="1">
      <alignment vertical="center"/>
    </xf>
    <xf numFmtId="0" fontId="4" fillId="0" borderId="7" xfId="2" applyFont="1" applyBorder="1" applyAlignment="1">
      <alignment vertical="center"/>
    </xf>
    <xf numFmtId="0" fontId="4" fillId="0" borderId="2" xfId="2" applyFont="1" applyBorder="1" applyAlignment="1">
      <alignment horizontal="left" vertical="center"/>
    </xf>
    <xf numFmtId="0" fontId="4" fillId="0" borderId="8" xfId="2" applyFont="1" applyBorder="1" applyAlignment="1">
      <alignment horizontal="left" vertical="center"/>
    </xf>
    <xf numFmtId="0" fontId="4" fillId="0" borderId="3" xfId="2" applyFont="1" applyBorder="1" applyAlignment="1">
      <alignment horizontal="left" vertical="center"/>
    </xf>
    <xf numFmtId="0" fontId="4" fillId="0" borderId="4" xfId="2" applyFont="1" applyBorder="1" applyAlignment="1">
      <alignment horizontal="left" vertical="center"/>
    </xf>
    <xf numFmtId="0" fontId="4" fillId="0" borderId="1" xfId="2" applyFont="1" applyBorder="1" applyAlignment="1">
      <alignment horizontal="left" vertical="center"/>
    </xf>
    <xf numFmtId="0" fontId="4" fillId="0" borderId="7" xfId="2" applyFont="1" applyBorder="1" applyAlignment="1">
      <alignment horizontal="left" vertical="center"/>
    </xf>
    <xf numFmtId="0" fontId="4" fillId="0" borderId="5" xfId="2" applyFont="1" applyBorder="1" applyAlignment="1">
      <alignment horizontal="left" vertical="center"/>
    </xf>
    <xf numFmtId="0" fontId="4" fillId="0" borderId="0" xfId="2" applyFont="1" applyAlignment="1">
      <alignment horizontal="left" vertical="center"/>
    </xf>
    <xf numFmtId="0" fontId="4" fillId="0" borderId="6" xfId="2" applyFont="1" applyBorder="1" applyAlignment="1">
      <alignment horizontal="left" vertical="center"/>
    </xf>
    <xf numFmtId="38" fontId="1" fillId="0" borderId="0" xfId="2" applyNumberFormat="1"/>
    <xf numFmtId="0" fontId="5" fillId="0" borderId="0" xfId="2" applyFont="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0" fontId="6" fillId="0" borderId="19" xfId="2" applyFont="1" applyBorder="1" applyAlignment="1">
      <alignment vertical="center"/>
    </xf>
    <xf numFmtId="0" fontId="90" fillId="0" borderId="98" xfId="0" applyFont="1" applyBorder="1" applyAlignment="1">
      <alignment horizontal="left" vertical="center"/>
    </xf>
    <xf numFmtId="0" fontId="90" fillId="0" borderId="82" xfId="0" applyFont="1" applyBorder="1" applyAlignment="1">
      <alignment horizontal="left" vertical="center"/>
    </xf>
    <xf numFmtId="0" fontId="91" fillId="0" borderId="102" xfId="0" applyFont="1" applyBorder="1">
      <alignment vertical="center"/>
    </xf>
    <xf numFmtId="0" fontId="31" fillId="2" borderId="165" xfId="0" applyFont="1" applyFill="1" applyBorder="1">
      <alignment vertical="center"/>
    </xf>
    <xf numFmtId="0" fontId="90" fillId="0" borderId="164" xfId="0" applyFont="1" applyBorder="1" applyAlignment="1">
      <alignment horizontal="left" vertical="center"/>
    </xf>
    <xf numFmtId="0" fontId="90" fillId="0" borderId="154" xfId="0" applyFont="1" applyBorder="1" applyAlignment="1">
      <alignment horizontal="left" vertical="center"/>
    </xf>
    <xf numFmtId="0" fontId="91" fillId="0" borderId="155" xfId="0" applyFont="1" applyBorder="1">
      <alignment vertical="center"/>
    </xf>
    <xf numFmtId="0" fontId="91" fillId="0" borderId="71" xfId="0" applyFont="1" applyBorder="1">
      <alignment vertical="center"/>
    </xf>
    <xf numFmtId="0" fontId="91" fillId="0" borderId="79" xfId="0" applyFont="1" applyBorder="1">
      <alignment vertical="center"/>
    </xf>
    <xf numFmtId="0" fontId="90" fillId="0" borderId="0" xfId="0" applyFont="1" applyAlignment="1">
      <alignment horizontal="left" vertical="center"/>
    </xf>
    <xf numFmtId="0" fontId="91" fillId="0" borderId="100" xfId="0" applyFont="1" applyBorder="1">
      <alignment vertical="center"/>
    </xf>
    <xf numFmtId="0" fontId="91" fillId="0" borderId="189" xfId="0" applyFont="1" applyBorder="1">
      <alignment vertical="center"/>
    </xf>
    <xf numFmtId="0" fontId="91" fillId="2" borderId="71" xfId="0" applyFont="1" applyFill="1" applyBorder="1">
      <alignment vertical="center"/>
    </xf>
    <xf numFmtId="0" fontId="90" fillId="2" borderId="99" xfId="0" applyFont="1" applyFill="1" applyBorder="1">
      <alignment vertical="center"/>
    </xf>
    <xf numFmtId="0" fontId="90" fillId="0" borderId="147" xfId="0" applyFont="1" applyBorder="1" applyAlignment="1">
      <alignment horizontal="left" vertical="center"/>
    </xf>
    <xf numFmtId="0" fontId="80" fillId="0" borderId="71" xfId="0" applyFont="1" applyBorder="1">
      <alignment vertical="center"/>
    </xf>
    <xf numFmtId="0" fontId="90" fillId="0" borderId="187" xfId="0" applyFont="1" applyBorder="1" applyAlignment="1">
      <alignment horizontal="left" vertical="center"/>
    </xf>
    <xf numFmtId="0" fontId="91" fillId="0" borderId="91" xfId="0" applyFont="1" applyBorder="1">
      <alignment vertical="center"/>
    </xf>
    <xf numFmtId="0" fontId="91" fillId="0" borderId="156" xfId="0" applyFont="1" applyBorder="1">
      <alignment vertical="center"/>
    </xf>
    <xf numFmtId="0" fontId="91" fillId="0" borderId="72" xfId="0" applyFont="1" applyBorder="1">
      <alignment vertical="center"/>
    </xf>
    <xf numFmtId="0" fontId="91" fillId="0" borderId="98" xfId="0" applyFont="1" applyBorder="1">
      <alignment vertical="center"/>
    </xf>
    <xf numFmtId="0" fontId="91" fillId="0" borderId="77" xfId="0" applyFont="1" applyBorder="1">
      <alignment vertical="center"/>
    </xf>
    <xf numFmtId="0" fontId="90" fillId="0" borderId="103" xfId="0" applyFont="1" applyBorder="1" applyAlignment="1">
      <alignment horizontal="left" vertical="center"/>
    </xf>
    <xf numFmtId="0" fontId="31" fillId="2" borderId="101" xfId="0" applyFont="1" applyFill="1" applyBorder="1">
      <alignment vertical="center"/>
    </xf>
    <xf numFmtId="0" fontId="95" fillId="2" borderId="99" xfId="0" applyFont="1" applyFill="1" applyBorder="1">
      <alignment vertical="center"/>
    </xf>
    <xf numFmtId="0" fontId="31" fillId="2" borderId="161" xfId="0" applyFont="1" applyFill="1" applyBorder="1">
      <alignment vertical="center"/>
    </xf>
    <xf numFmtId="0" fontId="90" fillId="7" borderId="0" xfId="0" applyFont="1" applyFill="1" applyAlignment="1">
      <alignment horizontal="left" vertical="center"/>
    </xf>
    <xf numFmtId="0" fontId="91" fillId="7" borderId="0" xfId="0" applyFont="1" applyFill="1">
      <alignment vertical="center"/>
    </xf>
    <xf numFmtId="0" fontId="90" fillId="7" borderId="147" xfId="0" applyFont="1" applyFill="1" applyBorder="1" applyAlignment="1">
      <alignment horizontal="left" vertical="center"/>
    </xf>
    <xf numFmtId="0" fontId="99" fillId="6" borderId="185" xfId="0" applyFont="1" applyFill="1" applyBorder="1">
      <alignment vertical="center"/>
    </xf>
    <xf numFmtId="0" fontId="84" fillId="6" borderId="187" xfId="0" applyFont="1" applyFill="1" applyBorder="1">
      <alignment vertical="center"/>
    </xf>
    <xf numFmtId="0" fontId="99" fillId="6" borderId="193" xfId="0" applyFont="1" applyFill="1" applyBorder="1">
      <alignment vertical="center"/>
    </xf>
    <xf numFmtId="0" fontId="99" fillId="6" borderId="194" xfId="0" applyFont="1" applyFill="1" applyBorder="1">
      <alignment vertical="center"/>
    </xf>
    <xf numFmtId="0" fontId="84" fillId="2" borderId="164" xfId="0" applyFont="1" applyFill="1" applyBorder="1">
      <alignment vertical="center"/>
    </xf>
    <xf numFmtId="0" fontId="84" fillId="2" borderId="71" xfId="0" applyFont="1" applyFill="1" applyBorder="1">
      <alignment vertical="center"/>
    </xf>
    <xf numFmtId="0" fontId="91" fillId="0" borderId="98" xfId="0" applyFont="1" applyBorder="1" applyProtection="1">
      <alignment vertical="center"/>
      <protection locked="0"/>
    </xf>
    <xf numFmtId="0" fontId="91" fillId="0" borderId="197" xfId="0" applyFont="1" applyBorder="1" applyProtection="1">
      <alignment vertical="center"/>
      <protection locked="0"/>
    </xf>
    <xf numFmtId="0" fontId="91" fillId="0" borderId="154" xfId="0" applyFont="1" applyBorder="1" applyProtection="1">
      <alignment vertical="center"/>
      <protection locked="0"/>
    </xf>
    <xf numFmtId="0" fontId="91" fillId="0" borderId="82" xfId="0" applyFont="1" applyBorder="1" applyProtection="1">
      <alignment vertical="center"/>
      <protection locked="0"/>
    </xf>
    <xf numFmtId="0" fontId="91" fillId="0" borderId="76" xfId="0" applyFont="1" applyBorder="1" applyProtection="1">
      <alignment vertical="center"/>
      <protection locked="0"/>
    </xf>
    <xf numFmtId="0" fontId="91" fillId="0" borderId="76" xfId="0" applyFont="1" applyBorder="1">
      <alignment vertical="center"/>
    </xf>
    <xf numFmtId="0" fontId="91" fillId="0" borderId="78" xfId="0" applyFont="1" applyBorder="1" applyProtection="1">
      <alignment vertical="center"/>
      <protection locked="0"/>
    </xf>
    <xf numFmtId="0" fontId="91" fillId="0" borderId="96" xfId="0" applyFont="1" applyBorder="1" applyProtection="1">
      <alignment vertical="center"/>
      <protection locked="0"/>
    </xf>
    <xf numFmtId="0" fontId="91" fillId="0" borderId="97" xfId="0" applyFont="1" applyBorder="1">
      <alignment vertical="center"/>
    </xf>
    <xf numFmtId="0" fontId="90" fillId="0" borderId="0" xfId="0" applyFont="1">
      <alignment vertical="center"/>
    </xf>
    <xf numFmtId="0" fontId="90" fillId="0" borderId="196" xfId="0" applyFont="1" applyBorder="1">
      <alignment vertical="center"/>
    </xf>
    <xf numFmtId="0" fontId="90" fillId="0" borderId="197" xfId="0" applyFont="1" applyBorder="1">
      <alignment vertical="center"/>
    </xf>
    <xf numFmtId="0" fontId="90" fillId="0" borderId="195" xfId="0" applyFont="1" applyBorder="1">
      <alignment vertical="center"/>
    </xf>
    <xf numFmtId="0" fontId="90" fillId="0" borderId="99" xfId="0" applyFont="1" applyBorder="1">
      <alignment vertical="center"/>
    </xf>
    <xf numFmtId="0" fontId="90" fillId="0" borderId="147" xfId="0" applyFont="1" applyBorder="1">
      <alignment vertical="center"/>
    </xf>
    <xf numFmtId="0" fontId="90" fillId="0" borderId="98" xfId="0" applyFont="1" applyBorder="1">
      <alignment vertical="center"/>
    </xf>
    <xf numFmtId="0" fontId="90" fillId="0" borderId="154" xfId="0" applyFont="1" applyBorder="1">
      <alignment vertical="center"/>
    </xf>
    <xf numFmtId="0" fontId="90" fillId="0" borderId="82" xfId="0" applyFont="1" applyBorder="1">
      <alignment vertical="center"/>
    </xf>
    <xf numFmtId="0" fontId="90" fillId="0" borderId="78" xfId="0" applyFont="1" applyBorder="1">
      <alignment vertical="center"/>
    </xf>
    <xf numFmtId="0" fontId="90" fillId="2" borderId="98" xfId="0" applyFont="1" applyFill="1" applyBorder="1" applyAlignment="1">
      <alignment horizontal="left" vertical="center"/>
    </xf>
    <xf numFmtId="0" fontId="90" fillId="0" borderId="101" xfId="0" applyFont="1" applyBorder="1">
      <alignment vertical="center"/>
    </xf>
    <xf numFmtId="0" fontId="90" fillId="0" borderId="103" xfId="0" applyFont="1" applyBorder="1">
      <alignment vertical="center"/>
    </xf>
    <xf numFmtId="0" fontId="90" fillId="0" borderId="165" xfId="0" applyFont="1" applyBorder="1">
      <alignment vertical="center"/>
    </xf>
    <xf numFmtId="0" fontId="90" fillId="0" borderId="161" xfId="0" applyFont="1" applyBorder="1">
      <alignment vertical="center"/>
    </xf>
    <xf numFmtId="0" fontId="90" fillId="0" borderId="96" xfId="0" applyFont="1" applyBorder="1">
      <alignment vertical="center"/>
    </xf>
    <xf numFmtId="0" fontId="90" fillId="2" borderId="147" xfId="0" applyFont="1" applyFill="1" applyBorder="1" applyAlignment="1">
      <alignment horizontal="left" vertical="center"/>
    </xf>
    <xf numFmtId="0" fontId="90" fillId="2" borderId="71" xfId="0" applyFont="1" applyFill="1" applyBorder="1">
      <alignment vertical="center"/>
    </xf>
    <xf numFmtId="0" fontId="91" fillId="0" borderId="81" xfId="0" applyFont="1" applyBorder="1">
      <alignment vertical="center"/>
    </xf>
    <xf numFmtId="0" fontId="91" fillId="8" borderId="77" xfId="0" applyFont="1" applyFill="1" applyBorder="1">
      <alignment vertical="center"/>
    </xf>
    <xf numFmtId="0" fontId="91" fillId="8" borderId="80" xfId="0" applyFont="1" applyFill="1" applyBorder="1">
      <alignment vertical="center"/>
    </xf>
    <xf numFmtId="0" fontId="91" fillId="8" borderId="98" xfId="0" applyFont="1" applyFill="1" applyBorder="1">
      <alignment vertical="center"/>
    </xf>
    <xf numFmtId="0" fontId="91" fillId="8" borderId="100" xfId="0" applyFont="1" applyFill="1" applyBorder="1">
      <alignment vertical="center"/>
    </xf>
    <xf numFmtId="0" fontId="90" fillId="0" borderId="161" xfId="0" applyFont="1" applyBorder="1" applyAlignment="1">
      <alignment vertical="top"/>
    </xf>
    <xf numFmtId="0" fontId="90" fillId="0" borderId="165" xfId="0" applyFont="1" applyBorder="1" applyAlignment="1">
      <alignment vertical="top"/>
    </xf>
    <xf numFmtId="0" fontId="90" fillId="0" borderId="101" xfId="0" applyFont="1" applyBorder="1" applyAlignment="1">
      <alignment horizontal="left" vertical="center"/>
    </xf>
    <xf numFmtId="0" fontId="90" fillId="7" borderId="101" xfId="0" applyFont="1" applyFill="1" applyBorder="1" applyAlignment="1">
      <alignment horizontal="left" vertical="center"/>
    </xf>
    <xf numFmtId="0" fontId="91" fillId="0" borderId="92" xfId="0" applyFont="1" applyBorder="1" applyProtection="1">
      <alignment vertical="center"/>
      <protection locked="0"/>
    </xf>
    <xf numFmtId="0" fontId="31" fillId="2" borderId="187" xfId="0" applyFont="1" applyFill="1" applyBorder="1">
      <alignment vertical="center"/>
    </xf>
    <xf numFmtId="0" fontId="90" fillId="0" borderId="190" xfId="0" applyFont="1" applyBorder="1" applyAlignment="1">
      <alignment horizontal="left" vertical="center"/>
    </xf>
    <xf numFmtId="0" fontId="91" fillId="0" borderId="104" xfId="0" applyFont="1" applyBorder="1">
      <alignment vertical="center"/>
    </xf>
    <xf numFmtId="0" fontId="91" fillId="0" borderId="202" xfId="0" applyFont="1" applyBorder="1">
      <alignment vertical="center"/>
    </xf>
    <xf numFmtId="0" fontId="90" fillId="0" borderId="73" xfId="0" applyFont="1" applyBorder="1" applyAlignment="1">
      <alignment horizontal="left" vertical="center"/>
    </xf>
    <xf numFmtId="0" fontId="91" fillId="0" borderId="204" xfId="0" applyFont="1" applyBorder="1">
      <alignment vertical="center"/>
    </xf>
    <xf numFmtId="0" fontId="90" fillId="0" borderId="203" xfId="0" applyFont="1" applyBorder="1" applyAlignment="1">
      <alignment horizontal="left" vertical="center"/>
    </xf>
    <xf numFmtId="0" fontId="90" fillId="0" borderId="202" xfId="0" applyFont="1" applyBorder="1" applyAlignment="1">
      <alignment horizontal="left" vertical="center"/>
    </xf>
    <xf numFmtId="0" fontId="90" fillId="0" borderId="204" xfId="0" applyFont="1" applyBorder="1" applyAlignment="1">
      <alignment horizontal="left" vertical="center"/>
    </xf>
    <xf numFmtId="0" fontId="94" fillId="0" borderId="202" xfId="0" applyFont="1" applyBorder="1" applyAlignment="1">
      <alignment horizontal="left" vertical="center"/>
    </xf>
    <xf numFmtId="0" fontId="80" fillId="0" borderId="73" xfId="0" applyFont="1" applyBorder="1">
      <alignment vertical="center"/>
    </xf>
    <xf numFmtId="0" fontId="94" fillId="0" borderId="203" xfId="0" applyFont="1" applyBorder="1" applyAlignment="1">
      <alignment horizontal="left" vertical="center"/>
    </xf>
    <xf numFmtId="0" fontId="94" fillId="0" borderId="204" xfId="0" applyFont="1" applyBorder="1" applyAlignment="1">
      <alignment horizontal="left" vertical="center"/>
    </xf>
    <xf numFmtId="0" fontId="30" fillId="0" borderId="206" xfId="0" applyFont="1" applyBorder="1">
      <alignment vertical="center"/>
    </xf>
    <xf numFmtId="0" fontId="30" fillId="0" borderId="205" xfId="0" applyFont="1" applyBorder="1">
      <alignment vertical="center"/>
    </xf>
    <xf numFmtId="0" fontId="30" fillId="0" borderId="207" xfId="0" applyFont="1" applyBorder="1">
      <alignment vertical="center"/>
    </xf>
    <xf numFmtId="0" fontId="30" fillId="2" borderId="200" xfId="0" applyFont="1" applyFill="1" applyBorder="1">
      <alignment vertical="center"/>
    </xf>
    <xf numFmtId="0" fontId="91" fillId="7" borderId="202" xfId="0" applyFont="1" applyFill="1" applyBorder="1">
      <alignment vertical="center"/>
    </xf>
    <xf numFmtId="0" fontId="91" fillId="7" borderId="204" xfId="0" applyFont="1" applyFill="1" applyBorder="1">
      <alignment vertical="center"/>
    </xf>
    <xf numFmtId="0" fontId="90" fillId="7" borderId="103" xfId="0" applyFont="1" applyFill="1" applyBorder="1" applyAlignment="1">
      <alignment horizontal="left" vertical="center"/>
    </xf>
    <xf numFmtId="0" fontId="91" fillId="7" borderId="203" xfId="0" applyFont="1" applyFill="1" applyBorder="1">
      <alignment vertical="center"/>
    </xf>
    <xf numFmtId="0" fontId="91" fillId="0" borderId="209" xfId="0" applyFont="1" applyBorder="1">
      <alignment vertical="center"/>
    </xf>
    <xf numFmtId="0" fontId="91" fillId="0" borderId="0" xfId="0" applyFont="1" applyAlignment="1">
      <alignment horizontal="left" vertical="center"/>
    </xf>
    <xf numFmtId="0" fontId="91" fillId="2" borderId="187" xfId="0" applyFont="1" applyFill="1" applyBorder="1" applyAlignment="1">
      <alignment horizontal="left" vertical="center"/>
    </xf>
    <xf numFmtId="0" fontId="91" fillId="0" borderId="199" xfId="0" applyFont="1" applyBorder="1" applyAlignment="1">
      <alignment horizontal="left" vertical="center"/>
    </xf>
    <xf numFmtId="0" fontId="91" fillId="0" borderId="199" xfId="0" applyFont="1" applyBorder="1" applyAlignment="1">
      <alignment horizontal="left" vertical="center" wrapText="1"/>
    </xf>
    <xf numFmtId="0" fontId="91" fillId="2" borderId="201" xfId="0" applyFont="1" applyFill="1" applyBorder="1" applyAlignment="1">
      <alignment horizontal="left" vertical="center"/>
    </xf>
    <xf numFmtId="0" fontId="90" fillId="0" borderId="186" xfId="0" applyFont="1" applyBorder="1" applyAlignment="1">
      <alignment horizontal="left" vertical="center"/>
    </xf>
    <xf numFmtId="0" fontId="90" fillId="0" borderId="210" xfId="0" applyFont="1" applyBorder="1" applyAlignment="1">
      <alignment horizontal="left" vertical="center"/>
    </xf>
    <xf numFmtId="0" fontId="91" fillId="0" borderId="203" xfId="0" applyFont="1" applyBorder="1">
      <alignment vertical="center"/>
    </xf>
    <xf numFmtId="0" fontId="30" fillId="2" borderId="101" xfId="0" applyFont="1" applyFill="1" applyBorder="1">
      <alignment vertical="center"/>
    </xf>
    <xf numFmtId="0" fontId="30" fillId="2" borderId="103" xfId="0" applyFont="1" applyFill="1" applyBorder="1">
      <alignment vertical="center"/>
    </xf>
    <xf numFmtId="0" fontId="30" fillId="0" borderId="186" xfId="0" applyFont="1" applyBorder="1">
      <alignment vertical="center"/>
    </xf>
    <xf numFmtId="0" fontId="30" fillId="0" borderId="204" xfId="0" applyFont="1" applyBorder="1">
      <alignment vertical="center"/>
    </xf>
    <xf numFmtId="0" fontId="30" fillId="0" borderId="210" xfId="0" applyFont="1" applyBorder="1">
      <alignment vertical="center"/>
    </xf>
    <xf numFmtId="0" fontId="30" fillId="0" borderId="73" xfId="0" applyFont="1" applyBorder="1">
      <alignment vertical="center"/>
    </xf>
    <xf numFmtId="0" fontId="30" fillId="0" borderId="203" xfId="0" applyFont="1" applyBorder="1">
      <alignment vertical="center"/>
    </xf>
    <xf numFmtId="0" fontId="99" fillId="6" borderId="0" xfId="0" applyFont="1" applyFill="1">
      <alignment vertical="center"/>
    </xf>
    <xf numFmtId="0" fontId="91" fillId="5" borderId="0" xfId="0" applyFont="1" applyFill="1">
      <alignment vertical="center"/>
    </xf>
    <xf numFmtId="0" fontId="90" fillId="5" borderId="0" xfId="0" applyFont="1" applyFill="1" applyAlignment="1">
      <alignment horizontal="left" vertical="center"/>
    </xf>
    <xf numFmtId="0" fontId="91" fillId="0" borderId="147" xfId="0" applyFont="1" applyBorder="1" applyProtection="1">
      <alignment vertical="center"/>
      <protection locked="0"/>
    </xf>
    <xf numFmtId="0" fontId="90" fillId="2" borderId="73" xfId="0" applyFont="1" applyFill="1" applyBorder="1">
      <alignment vertical="center"/>
    </xf>
    <xf numFmtId="0" fontId="91" fillId="2" borderId="73" xfId="0" applyFont="1" applyFill="1" applyBorder="1">
      <alignment vertical="center"/>
    </xf>
    <xf numFmtId="0" fontId="92" fillId="2" borderId="73" xfId="0" applyFont="1" applyFill="1" applyBorder="1">
      <alignment vertical="center"/>
    </xf>
    <xf numFmtId="0" fontId="84" fillId="2" borderId="147" xfId="0" applyFont="1" applyFill="1" applyBorder="1">
      <alignment vertical="center"/>
    </xf>
    <xf numFmtId="0" fontId="95" fillId="2" borderId="71" xfId="0" applyFont="1" applyFill="1" applyBorder="1">
      <alignment vertical="center"/>
    </xf>
    <xf numFmtId="0" fontId="39" fillId="0" borderId="0" xfId="2" applyFont="1" applyAlignment="1">
      <alignment vertical="center"/>
    </xf>
    <xf numFmtId="0" fontId="82" fillId="0" borderId="134" xfId="8" applyNumberFormat="1" applyFont="1" applyBorder="1" applyProtection="1">
      <alignment vertical="center"/>
      <protection locked="0"/>
    </xf>
    <xf numFmtId="0" fontId="82" fillId="0" borderId="135" xfId="0" applyFont="1" applyBorder="1" applyProtection="1">
      <alignment vertical="center"/>
      <protection locked="0"/>
    </xf>
    <xf numFmtId="0" fontId="82" fillId="0" borderId="135" xfId="0" applyFont="1" applyBorder="1" applyAlignment="1" applyProtection="1">
      <alignment horizontal="right" vertical="center"/>
      <protection locked="0"/>
    </xf>
    <xf numFmtId="0" fontId="82" fillId="0" borderId="136" xfId="0" applyFont="1" applyBorder="1" applyProtection="1">
      <alignment vertical="center"/>
      <protection locked="0"/>
    </xf>
    <xf numFmtId="0" fontId="55" fillId="0" borderId="120" xfId="0" applyFont="1" applyBorder="1" applyProtection="1">
      <alignment vertical="center"/>
      <protection locked="0"/>
    </xf>
    <xf numFmtId="0" fontId="55" fillId="0" borderId="121" xfId="0" applyFont="1" applyBorder="1" applyProtection="1">
      <alignment vertical="center"/>
      <protection locked="0"/>
    </xf>
    <xf numFmtId="0" fontId="55" fillId="0" borderId="122" xfId="0" applyFont="1" applyBorder="1" applyProtection="1">
      <alignment vertical="center"/>
      <protection locked="0"/>
    </xf>
    <xf numFmtId="0" fontId="55" fillId="0" borderId="228" xfId="0" applyFont="1" applyBorder="1" applyAlignment="1" applyProtection="1">
      <alignment horizontal="right" vertical="center"/>
      <protection locked="0"/>
    </xf>
    <xf numFmtId="0" fontId="55" fillId="0" borderId="229" xfId="0" applyFont="1" applyBorder="1" applyAlignment="1" applyProtection="1">
      <alignment horizontal="right" vertical="center"/>
      <protection locked="0"/>
    </xf>
    <xf numFmtId="0" fontId="51" fillId="0" borderId="0" xfId="5" applyFont="1" applyAlignment="1" applyProtection="1">
      <alignment vertical="center"/>
    </xf>
    <xf numFmtId="0" fontId="106" fillId="0" borderId="0" xfId="0" applyFont="1">
      <alignment vertical="center"/>
    </xf>
    <xf numFmtId="178" fontId="91" fillId="0" borderId="98" xfId="0" applyNumberFormat="1" applyFont="1" applyBorder="1" applyProtection="1">
      <alignment vertical="center"/>
      <protection locked="0"/>
    </xf>
    <xf numFmtId="0" fontId="91" fillId="0" borderId="103" xfId="0" applyFont="1" applyBorder="1" applyAlignment="1" applyProtection="1">
      <alignment horizontal="right" vertical="center"/>
      <protection locked="0"/>
    </xf>
    <xf numFmtId="0" fontId="90" fillId="0" borderId="165" xfId="0" applyFont="1" applyBorder="1" applyAlignment="1">
      <alignment horizontal="left" vertical="top" wrapText="1"/>
    </xf>
    <xf numFmtId="0" fontId="90" fillId="0" borderId="198" xfId="0" applyFont="1" applyBorder="1" applyAlignment="1">
      <alignment vertical="center" wrapText="1"/>
    </xf>
    <xf numFmtId="0" fontId="90" fillId="0" borderId="0" xfId="0" applyFont="1" applyAlignment="1">
      <alignment vertical="top"/>
    </xf>
    <xf numFmtId="0" fontId="90" fillId="0" borderId="159" xfId="0" applyFont="1" applyBorder="1" applyAlignment="1">
      <alignment vertical="center" wrapText="1"/>
    </xf>
    <xf numFmtId="0" fontId="33" fillId="0" borderId="98" xfId="0" applyFont="1" applyBorder="1" applyAlignment="1">
      <alignment horizontal="centerContinuous" vertical="center"/>
    </xf>
    <xf numFmtId="0" fontId="33" fillId="0" borderId="100" xfId="0" applyFont="1" applyBorder="1" applyAlignment="1">
      <alignment horizontal="centerContinuous" vertical="center"/>
    </xf>
    <xf numFmtId="0" fontId="33" fillId="0" borderId="99" xfId="0" applyFont="1" applyBorder="1" applyAlignment="1">
      <alignment horizontal="centerContinuous" vertical="center"/>
    </xf>
    <xf numFmtId="0" fontId="108" fillId="0" borderId="0" xfId="0" applyFont="1">
      <alignment vertical="center"/>
    </xf>
    <xf numFmtId="0" fontId="116" fillId="0" borderId="0" xfId="0" applyFont="1">
      <alignment vertical="center"/>
    </xf>
    <xf numFmtId="0" fontId="120" fillId="0" borderId="0" xfId="0" applyFont="1">
      <alignment vertical="center"/>
    </xf>
    <xf numFmtId="0" fontId="91" fillId="0" borderId="201" xfId="0" applyFont="1" applyBorder="1" applyAlignment="1">
      <alignment horizontal="left" vertical="center"/>
    </xf>
    <xf numFmtId="0" fontId="91" fillId="0" borderId="208" xfId="0" applyFont="1" applyBorder="1" applyAlignment="1">
      <alignment horizontal="left" vertical="center"/>
    </xf>
    <xf numFmtId="0" fontId="91" fillId="0" borderId="199" xfId="0" applyFont="1" applyBorder="1">
      <alignment vertical="center"/>
    </xf>
    <xf numFmtId="0" fontId="90" fillId="0" borderId="246" xfId="0" applyFont="1" applyBorder="1">
      <alignment vertical="center"/>
    </xf>
    <xf numFmtId="0" fontId="90" fillId="2" borderId="101" xfId="0" applyFont="1" applyFill="1" applyBorder="1">
      <alignment vertical="center"/>
    </xf>
    <xf numFmtId="0" fontId="90" fillId="0" borderId="257" xfId="0" applyFont="1" applyBorder="1">
      <alignment vertical="center"/>
    </xf>
    <xf numFmtId="0" fontId="0" fillId="0" borderId="99" xfId="0" applyBorder="1">
      <alignment vertical="center"/>
    </xf>
    <xf numFmtId="0" fontId="90" fillId="0" borderId="73" xfId="0" applyFont="1" applyBorder="1">
      <alignment vertical="center"/>
    </xf>
    <xf numFmtId="0" fontId="84" fillId="2" borderId="165" xfId="0" applyFont="1" applyFill="1" applyBorder="1">
      <alignment vertical="center"/>
    </xf>
    <xf numFmtId="0" fontId="90" fillId="0" borderId="71" xfId="0" applyFont="1" applyBorder="1">
      <alignment vertical="center"/>
    </xf>
    <xf numFmtId="0" fontId="90" fillId="0" borderId="158" xfId="0" applyFont="1" applyBorder="1">
      <alignment vertical="center"/>
    </xf>
    <xf numFmtId="0" fontId="0" fillId="0" borderId="71" xfId="0" applyBorder="1">
      <alignment vertical="center"/>
    </xf>
    <xf numFmtId="0" fontId="91" fillId="0" borderId="196" xfId="4" applyNumberFormat="1" applyFont="1" applyBorder="1" applyProtection="1">
      <alignment vertical="center"/>
      <protection locked="0"/>
    </xf>
    <xf numFmtId="0" fontId="90" fillId="0" borderId="165" xfId="0" applyFont="1" applyBorder="1" applyAlignment="1">
      <alignment horizontal="left" vertical="center" wrapText="1"/>
    </xf>
    <xf numFmtId="0" fontId="91" fillId="0" borderId="246" xfId="0" applyFont="1" applyBorder="1" applyProtection="1">
      <alignment vertical="center"/>
      <protection locked="0"/>
    </xf>
    <xf numFmtId="0" fontId="91" fillId="0" borderId="196" xfId="0" applyFont="1" applyBorder="1" applyProtection="1">
      <alignment vertical="center"/>
      <protection locked="0"/>
    </xf>
    <xf numFmtId="0" fontId="91" fillId="8" borderId="163" xfId="0" applyFont="1" applyFill="1" applyBorder="1">
      <alignment vertical="center"/>
    </xf>
    <xf numFmtId="0" fontId="131" fillId="0" borderId="112" xfId="5" applyFont="1" applyBorder="1" applyAlignment="1" applyProtection="1">
      <alignment vertical="center"/>
    </xf>
    <xf numFmtId="0" fontId="51" fillId="0" borderId="112" xfId="5" applyFont="1" applyBorder="1" applyAlignment="1" applyProtection="1">
      <alignment horizontal="center" vertical="center"/>
    </xf>
    <xf numFmtId="0" fontId="68" fillId="0" borderId="0" xfId="0" applyFont="1">
      <alignment vertical="center"/>
    </xf>
    <xf numFmtId="0" fontId="53" fillId="0" borderId="0" xfId="0" applyFont="1">
      <alignment vertical="center"/>
    </xf>
    <xf numFmtId="0" fontId="67" fillId="0" borderId="0" xfId="0" applyFont="1">
      <alignment vertical="center"/>
    </xf>
    <xf numFmtId="0" fontId="50" fillId="0" borderId="0" xfId="0" applyFont="1" applyAlignment="1">
      <alignment horizontal="left" vertical="center"/>
    </xf>
    <xf numFmtId="0" fontId="85" fillId="0" borderId="0" xfId="0" applyFont="1">
      <alignment vertical="center"/>
    </xf>
    <xf numFmtId="0" fontId="41" fillId="0" borderId="0" xfId="5" applyFont="1" applyProtection="1">
      <alignment vertical="center"/>
    </xf>
    <xf numFmtId="0" fontId="49" fillId="0" borderId="0" xfId="0" quotePrefix="1" applyFont="1">
      <alignment vertical="center"/>
    </xf>
    <xf numFmtId="0" fontId="41" fillId="0" borderId="0" xfId="5" applyFont="1" applyAlignment="1" applyProtection="1">
      <alignment vertical="top"/>
    </xf>
    <xf numFmtId="0" fontId="42" fillId="0" borderId="0" xfId="5" applyFont="1" applyAlignment="1" applyProtection="1">
      <alignment vertical="top"/>
    </xf>
    <xf numFmtId="0" fontId="50" fillId="0" borderId="0" xfId="5" applyFont="1" applyAlignment="1" applyProtection="1">
      <alignment horizontal="left" vertical="center"/>
    </xf>
    <xf numFmtId="0" fontId="31" fillId="0" borderId="0" xfId="0" quotePrefix="1" applyFont="1">
      <alignment vertical="center"/>
    </xf>
    <xf numFmtId="0" fontId="32" fillId="0" borderId="0" xfId="0" quotePrefix="1" applyFont="1">
      <alignment vertical="center"/>
    </xf>
    <xf numFmtId="0" fontId="88" fillId="0" borderId="0" xfId="5" applyFont="1" applyAlignment="1" applyProtection="1">
      <alignment horizontal="left" vertical="center"/>
    </xf>
    <xf numFmtId="0" fontId="114" fillId="0" borderId="0" xfId="5" applyFont="1" applyAlignment="1" applyProtection="1">
      <alignment horizontal="left" vertical="center"/>
    </xf>
    <xf numFmtId="0" fontId="64" fillId="0" borderId="0" xfId="0" applyFont="1">
      <alignment vertical="center"/>
    </xf>
    <xf numFmtId="0" fontId="33" fillId="8" borderId="98" xfId="0" applyFont="1" applyFill="1" applyBorder="1">
      <alignment vertical="center"/>
    </xf>
    <xf numFmtId="0" fontId="33" fillId="8" borderId="99" xfId="0" applyFont="1" applyFill="1" applyBorder="1">
      <alignment vertical="center"/>
    </xf>
    <xf numFmtId="0" fontId="33" fillId="8" borderId="100" xfId="0" applyFont="1" applyFill="1" applyBorder="1">
      <alignment vertical="center"/>
    </xf>
    <xf numFmtId="0" fontId="86" fillId="5" borderId="73" xfId="0" applyFont="1" applyFill="1" applyBorder="1">
      <alignment vertical="center"/>
    </xf>
    <xf numFmtId="0" fontId="85" fillId="5" borderId="73" xfId="0" applyFont="1" applyFill="1" applyBorder="1">
      <alignment vertical="center"/>
    </xf>
    <xf numFmtId="0" fontId="39" fillId="5" borderId="73" xfId="0" applyFont="1" applyFill="1" applyBorder="1">
      <alignment vertical="center"/>
    </xf>
    <xf numFmtId="0" fontId="34" fillId="0" borderId="0" xfId="0" applyFont="1">
      <alignment vertical="center"/>
    </xf>
    <xf numFmtId="0" fontId="49" fillId="0" borderId="0" xfId="0" applyFont="1">
      <alignment vertical="center"/>
    </xf>
    <xf numFmtId="0" fontId="63" fillId="0" borderId="0" xfId="0" applyFont="1">
      <alignment vertical="center"/>
    </xf>
    <xf numFmtId="0" fontId="126" fillId="0" borderId="0" xfId="0" applyFont="1">
      <alignment vertical="center"/>
    </xf>
    <xf numFmtId="0" fontId="39" fillId="0" borderId="0" xfId="0" applyFont="1">
      <alignment vertical="center"/>
    </xf>
    <xf numFmtId="0" fontId="31" fillId="0" borderId="0" xfId="0" applyFont="1" applyAlignment="1">
      <alignment horizontal="center" vertical="center"/>
    </xf>
    <xf numFmtId="0" fontId="120" fillId="0" borderId="0" xfId="0" applyFont="1" applyAlignment="1">
      <alignment horizontal="right" vertical="center"/>
    </xf>
    <xf numFmtId="0" fontId="53" fillId="2" borderId="71" xfId="0" applyFont="1" applyFill="1" applyBorder="1">
      <alignment vertical="center"/>
    </xf>
    <xf numFmtId="0" fontId="53" fillId="2" borderId="99" xfId="0" applyFont="1" applyFill="1" applyBorder="1">
      <alignment vertical="center"/>
    </xf>
    <xf numFmtId="0" fontId="90" fillId="0" borderId="99" xfId="0" applyFont="1" applyBorder="1" applyAlignment="1">
      <alignment horizontal="left" vertical="center"/>
    </xf>
    <xf numFmtId="0" fontId="80" fillId="0" borderId="99" xfId="0" applyFont="1" applyBorder="1">
      <alignment vertical="center"/>
    </xf>
    <xf numFmtId="0" fontId="30" fillId="0" borderId="71" xfId="0" applyFont="1" applyBorder="1">
      <alignment vertical="center"/>
    </xf>
    <xf numFmtId="0" fontId="30" fillId="8" borderId="147" xfId="0" applyFont="1" applyFill="1" applyBorder="1">
      <alignment vertical="center"/>
    </xf>
    <xf numFmtId="0" fontId="30" fillId="8" borderId="72" xfId="0" applyFont="1" applyFill="1" applyBorder="1">
      <alignment vertical="center"/>
    </xf>
    <xf numFmtId="178" fontId="91" fillId="0" borderId="0" xfId="0" applyNumberFormat="1" applyFont="1" applyAlignment="1">
      <alignment horizontal="left" vertical="center" wrapText="1"/>
    </xf>
    <xf numFmtId="178" fontId="81" fillId="0" borderId="153" xfId="0" applyNumberFormat="1" applyFont="1" applyBorder="1" applyAlignment="1">
      <alignment horizontal="left" vertical="center" wrapText="1"/>
    </xf>
    <xf numFmtId="0" fontId="30" fillId="8" borderId="98" xfId="0" applyFont="1" applyFill="1" applyBorder="1">
      <alignment vertical="center"/>
    </xf>
    <xf numFmtId="0" fontId="30" fillId="8" borderId="100" xfId="0" applyFont="1" applyFill="1" applyBorder="1">
      <alignment vertical="center"/>
    </xf>
    <xf numFmtId="0" fontId="91" fillId="0" borderId="82" xfId="0" applyFont="1" applyBorder="1" applyAlignment="1">
      <alignment vertical="center" wrapText="1"/>
    </xf>
    <xf numFmtId="0" fontId="81" fillId="0" borderId="153" xfId="0" applyFont="1" applyBorder="1">
      <alignment vertical="center"/>
    </xf>
    <xf numFmtId="0" fontId="90" fillId="0" borderId="102" xfId="0" applyFont="1" applyBorder="1" applyAlignment="1">
      <alignment horizontal="left" vertical="center"/>
    </xf>
    <xf numFmtId="0" fontId="90" fillId="0" borderId="92" xfId="0" applyFont="1" applyBorder="1" applyAlignment="1">
      <alignment horizontal="left" vertical="center"/>
    </xf>
    <xf numFmtId="0" fontId="30" fillId="8" borderId="154" xfId="0" applyFont="1" applyFill="1" applyBorder="1">
      <alignment vertical="center"/>
    </xf>
    <xf numFmtId="0" fontId="30" fillId="8" borderId="156" xfId="0" applyFont="1" applyFill="1" applyBorder="1">
      <alignment vertical="center"/>
    </xf>
    <xf numFmtId="0" fontId="91" fillId="0" borderId="158" xfId="0" applyFont="1" applyBorder="1">
      <alignment vertical="center"/>
    </xf>
    <xf numFmtId="0" fontId="81" fillId="0" borderId="158" xfId="0" applyFont="1" applyBorder="1">
      <alignment vertical="center"/>
    </xf>
    <xf numFmtId="0" fontId="30" fillId="8" borderId="82" xfId="0" applyFont="1" applyFill="1" applyBorder="1">
      <alignment vertical="center"/>
    </xf>
    <xf numFmtId="0" fontId="30" fillId="8" borderId="77" xfId="0" applyFont="1" applyFill="1" applyBorder="1">
      <alignment vertical="center"/>
    </xf>
    <xf numFmtId="0" fontId="91" fillId="0" borderId="157" xfId="0" applyFont="1" applyBorder="1">
      <alignment vertical="center"/>
    </xf>
    <xf numFmtId="0" fontId="81" fillId="0" borderId="157" xfId="0" applyFont="1" applyBorder="1">
      <alignment vertical="center"/>
    </xf>
    <xf numFmtId="0" fontId="90" fillId="0" borderId="96" xfId="0" applyFont="1" applyBorder="1" applyAlignment="1">
      <alignment horizontal="left" vertical="center"/>
    </xf>
    <xf numFmtId="0" fontId="33" fillId="0" borderId="102" xfId="0" applyFont="1" applyBorder="1" applyAlignment="1">
      <alignment horizontal="left" vertical="center"/>
    </xf>
    <xf numFmtId="0" fontId="90" fillId="0" borderId="160" xfId="0" applyFont="1" applyBorder="1" applyAlignment="1">
      <alignment horizontal="left" vertical="center"/>
    </xf>
    <xf numFmtId="0" fontId="30" fillId="8" borderId="96" xfId="0" applyFont="1" applyFill="1" applyBorder="1">
      <alignment vertical="center"/>
    </xf>
    <xf numFmtId="0" fontId="30" fillId="8" borderId="163" xfId="0" applyFont="1" applyFill="1" applyBorder="1">
      <alignment vertical="center"/>
    </xf>
    <xf numFmtId="0" fontId="91" fillId="0" borderId="162" xfId="0" applyFont="1" applyBorder="1">
      <alignment vertical="center"/>
    </xf>
    <xf numFmtId="0" fontId="81" fillId="0" borderId="162" xfId="0" applyFont="1" applyBorder="1">
      <alignment vertical="center"/>
    </xf>
    <xf numFmtId="0" fontId="91" fillId="0" borderId="154" xfId="0" applyFont="1" applyBorder="1">
      <alignment vertical="center"/>
    </xf>
    <xf numFmtId="0" fontId="123" fillId="0" borderId="153" xfId="0" applyFont="1" applyBorder="1" applyAlignment="1">
      <alignment vertical="center" wrapText="1"/>
    </xf>
    <xf numFmtId="0" fontId="90" fillId="0" borderId="161" xfId="0" applyFont="1" applyBorder="1" applyAlignment="1">
      <alignment horizontal="left" vertical="center"/>
    </xf>
    <xf numFmtId="0" fontId="30" fillId="8" borderId="78" xfId="0" applyFont="1" applyFill="1" applyBorder="1">
      <alignment vertical="center"/>
    </xf>
    <xf numFmtId="0" fontId="30" fillId="8" borderId="80" xfId="0" applyFont="1" applyFill="1" applyBorder="1">
      <alignment vertical="center"/>
    </xf>
    <xf numFmtId="0" fontId="81" fillId="0" borderId="164" xfId="0" applyFont="1" applyBorder="1" applyAlignment="1">
      <alignment vertical="center" wrapText="1"/>
    </xf>
    <xf numFmtId="0" fontId="30" fillId="8" borderId="101" xfId="0" applyFont="1" applyFill="1" applyBorder="1">
      <alignment vertical="center"/>
    </xf>
    <xf numFmtId="0" fontId="30" fillId="8" borderId="102" xfId="0" applyFont="1" applyFill="1" applyBorder="1">
      <alignment vertical="center"/>
    </xf>
    <xf numFmtId="0" fontId="91" fillId="0" borderId="71" xfId="0" applyFont="1" applyBorder="1" applyAlignment="1">
      <alignment vertical="center" wrapText="1"/>
    </xf>
    <xf numFmtId="0" fontId="91" fillId="0" borderId="96" xfId="0" applyFont="1" applyBorder="1">
      <alignment vertical="center"/>
    </xf>
    <xf numFmtId="0" fontId="90" fillId="0" borderId="164" xfId="0" applyFont="1" applyBorder="1">
      <alignment vertical="center"/>
    </xf>
    <xf numFmtId="0" fontId="81" fillId="0" borderId="164" xfId="0" applyFont="1" applyBorder="1">
      <alignment vertical="center"/>
    </xf>
    <xf numFmtId="0" fontId="90" fillId="0" borderId="159" xfId="0" applyFont="1" applyBorder="1">
      <alignment vertical="center"/>
    </xf>
    <xf numFmtId="0" fontId="91" fillId="0" borderId="79" xfId="0" applyFont="1" applyBorder="1" applyAlignment="1">
      <alignment vertical="center" wrapText="1"/>
    </xf>
    <xf numFmtId="0" fontId="81" fillId="0" borderId="159" xfId="0" applyFont="1" applyBorder="1">
      <alignment vertical="center"/>
    </xf>
    <xf numFmtId="0" fontId="91" fillId="0" borderId="98" xfId="0" applyFont="1" applyBorder="1" applyAlignment="1">
      <alignment vertical="center" wrapText="1"/>
    </xf>
    <xf numFmtId="0" fontId="30" fillId="8" borderId="71" xfId="0" applyFont="1" applyFill="1" applyBorder="1">
      <alignment vertical="center"/>
    </xf>
    <xf numFmtId="0" fontId="91" fillId="0" borderId="99" xfId="0" applyFont="1" applyBorder="1" applyAlignment="1">
      <alignment vertical="center" wrapText="1"/>
    </xf>
    <xf numFmtId="0" fontId="81" fillId="0" borderId="153" xfId="0" applyFont="1" applyBorder="1" applyAlignment="1">
      <alignment vertical="center" wrapText="1"/>
    </xf>
    <xf numFmtId="0" fontId="30" fillId="0" borderId="101" xfId="0" applyFont="1" applyBorder="1">
      <alignment vertical="center"/>
    </xf>
    <xf numFmtId="0" fontId="81" fillId="0" borderId="165" xfId="0" applyFont="1" applyBorder="1">
      <alignment vertical="center"/>
    </xf>
    <xf numFmtId="0" fontId="90" fillId="0" borderId="159" xfId="0" applyFont="1" applyBorder="1" applyAlignment="1">
      <alignment horizontal="left" vertical="center" wrapText="1"/>
    </xf>
    <xf numFmtId="0" fontId="30" fillId="0" borderId="78" xfId="0" applyFont="1" applyBorder="1">
      <alignment vertical="center"/>
    </xf>
    <xf numFmtId="0" fontId="91" fillId="8" borderId="154" xfId="0" applyFont="1" applyFill="1" applyBorder="1">
      <alignment vertical="center"/>
    </xf>
    <xf numFmtId="0" fontId="92" fillId="0" borderId="102" xfId="0" applyFont="1" applyBorder="1" applyAlignment="1">
      <alignment horizontal="left" vertical="center"/>
    </xf>
    <xf numFmtId="0" fontId="91" fillId="0" borderId="82" xfId="0" applyFont="1" applyBorder="1">
      <alignment vertical="center"/>
    </xf>
    <xf numFmtId="0" fontId="91" fillId="8" borderId="82" xfId="0" applyFont="1" applyFill="1" applyBorder="1">
      <alignment vertical="center"/>
    </xf>
    <xf numFmtId="0" fontId="90" fillId="0" borderId="162" xfId="0" applyFont="1" applyBorder="1" applyAlignment="1">
      <alignment horizontal="left" vertical="center"/>
    </xf>
    <xf numFmtId="0" fontId="91" fillId="8" borderId="96" xfId="0" applyFont="1" applyFill="1" applyBorder="1">
      <alignment vertical="center"/>
    </xf>
    <xf numFmtId="0" fontId="30" fillId="0" borderId="147" xfId="0" applyFont="1" applyBorder="1">
      <alignment vertical="center"/>
    </xf>
    <xf numFmtId="0" fontId="91" fillId="8" borderId="156" xfId="0" applyFont="1" applyFill="1" applyBorder="1">
      <alignment vertical="center"/>
    </xf>
    <xf numFmtId="0" fontId="92" fillId="0" borderId="102" xfId="0" applyFont="1" applyBorder="1" applyAlignment="1">
      <alignment horizontal="left" vertical="top"/>
    </xf>
    <xf numFmtId="0" fontId="91" fillId="8" borderId="78" xfId="0" applyFont="1" applyFill="1" applyBorder="1">
      <alignment vertical="center"/>
    </xf>
    <xf numFmtId="0" fontId="93" fillId="0" borderId="78" xfId="0" applyFont="1" applyBorder="1">
      <alignment vertical="center"/>
    </xf>
    <xf numFmtId="0" fontId="93" fillId="0" borderId="71" xfId="0" applyFont="1" applyBorder="1">
      <alignment vertical="center"/>
    </xf>
    <xf numFmtId="0" fontId="91" fillId="7" borderId="71" xfId="0" applyFont="1" applyFill="1" applyBorder="1">
      <alignment vertical="center"/>
    </xf>
    <xf numFmtId="0" fontId="91" fillId="2" borderId="99" xfId="0" applyFont="1" applyFill="1" applyBorder="1">
      <alignment vertical="center"/>
    </xf>
    <xf numFmtId="0" fontId="91" fillId="2" borderId="100" xfId="0" applyFont="1" applyFill="1" applyBorder="1">
      <alignment vertical="center"/>
    </xf>
    <xf numFmtId="0" fontId="90" fillId="7" borderId="98" xfId="0" applyFont="1" applyFill="1" applyBorder="1" applyAlignment="1">
      <alignment horizontal="left" vertical="center"/>
    </xf>
    <xf numFmtId="0" fontId="80" fillId="7" borderId="99" xfId="0" applyFont="1" applyFill="1" applyBorder="1">
      <alignment vertical="center"/>
    </xf>
    <xf numFmtId="0" fontId="91" fillId="7" borderId="153" xfId="0" applyFont="1" applyFill="1" applyBorder="1">
      <alignment vertical="center"/>
    </xf>
    <xf numFmtId="0" fontId="91" fillId="7" borderId="164" xfId="0" applyFont="1" applyFill="1" applyBorder="1">
      <alignment vertical="center"/>
    </xf>
    <xf numFmtId="0" fontId="90" fillId="7" borderId="154" xfId="0" applyFont="1" applyFill="1" applyBorder="1" applyAlignment="1">
      <alignment horizontal="left" vertical="center"/>
    </xf>
    <xf numFmtId="0" fontId="91" fillId="0" borderId="155" xfId="0" applyFont="1" applyBorder="1" applyAlignment="1">
      <alignment vertical="center" wrapText="1"/>
    </xf>
    <xf numFmtId="0" fontId="91" fillId="7" borderId="158" xfId="0" applyFont="1" applyFill="1" applyBorder="1">
      <alignment vertical="center"/>
    </xf>
    <xf numFmtId="0" fontId="90" fillId="7" borderId="82" xfId="0" applyFont="1" applyFill="1" applyBorder="1" applyAlignment="1">
      <alignment horizontal="left" vertical="center"/>
    </xf>
    <xf numFmtId="0" fontId="93" fillId="0" borderId="76" xfId="0" applyFont="1" applyBorder="1">
      <alignment vertical="center"/>
    </xf>
    <xf numFmtId="0" fontId="91" fillId="7" borderId="157" xfId="0" applyFont="1" applyFill="1" applyBorder="1">
      <alignment vertical="center"/>
    </xf>
    <xf numFmtId="0" fontId="90" fillId="7" borderId="78" xfId="0" applyFont="1" applyFill="1" applyBorder="1" applyAlignment="1">
      <alignment horizontal="left" vertical="center"/>
    </xf>
    <xf numFmtId="0" fontId="93" fillId="0" borderId="79" xfId="0" applyFont="1" applyBorder="1">
      <alignment vertical="center"/>
    </xf>
    <xf numFmtId="0" fontId="91" fillId="7" borderId="159" xfId="0" applyFont="1" applyFill="1" applyBorder="1">
      <alignment vertical="center"/>
    </xf>
    <xf numFmtId="0" fontId="90" fillId="7" borderId="191" xfId="0" applyFont="1" applyFill="1" applyBorder="1" applyAlignment="1">
      <alignment horizontal="left" vertical="center" wrapText="1"/>
    </xf>
    <xf numFmtId="0" fontId="91" fillId="0" borderId="154" xfId="0" applyFont="1" applyBorder="1" applyAlignment="1">
      <alignment vertical="center" wrapText="1"/>
    </xf>
    <xf numFmtId="0" fontId="90" fillId="7" borderId="192" xfId="0" applyFont="1" applyFill="1" applyBorder="1" applyAlignment="1">
      <alignment horizontal="left" vertical="center"/>
    </xf>
    <xf numFmtId="0" fontId="90" fillId="0" borderId="71" xfId="0" applyFont="1" applyBorder="1" applyAlignment="1">
      <alignment horizontal="left" vertical="center"/>
    </xf>
    <xf numFmtId="0" fontId="91" fillId="2" borderId="72" xfId="0" applyFont="1" applyFill="1" applyBorder="1">
      <alignment vertical="center"/>
    </xf>
    <xf numFmtId="0" fontId="91" fillId="2" borderId="104" xfId="0" applyFont="1" applyFill="1" applyBorder="1">
      <alignment vertical="center"/>
    </xf>
    <xf numFmtId="0" fontId="33" fillId="0" borderId="73" xfId="0" applyFont="1" applyBorder="1" applyAlignment="1">
      <alignment vertical="center" wrapText="1"/>
    </xf>
    <xf numFmtId="0" fontId="91" fillId="0" borderId="153" xfId="0" applyFont="1" applyBorder="1">
      <alignment vertical="center"/>
    </xf>
    <xf numFmtId="0" fontId="91" fillId="8" borderId="103" xfId="0" applyFont="1" applyFill="1" applyBorder="1">
      <alignment vertical="center"/>
    </xf>
    <xf numFmtId="0" fontId="91" fillId="8" borderId="104" xfId="0" applyFont="1" applyFill="1" applyBorder="1">
      <alignment vertical="center"/>
    </xf>
    <xf numFmtId="0" fontId="91" fillId="0" borderId="160" xfId="5" applyFont="1" applyBorder="1" applyAlignment="1" applyProtection="1">
      <alignment horizontal="left" vertical="center" wrapText="1"/>
    </xf>
    <xf numFmtId="0" fontId="91" fillId="0" borderId="161" xfId="0" applyFont="1" applyBorder="1">
      <alignment vertical="center"/>
    </xf>
    <xf numFmtId="0" fontId="91" fillId="0" borderId="99" xfId="0" applyFont="1" applyBorder="1" applyAlignment="1">
      <alignment horizontal="right" vertical="center"/>
    </xf>
    <xf numFmtId="0" fontId="91" fillId="0" borderId="157" xfId="0" applyFont="1" applyBorder="1" applyAlignment="1">
      <alignment vertical="center" wrapText="1"/>
    </xf>
    <xf numFmtId="0" fontId="91" fillId="8" borderId="92" xfId="0" applyFont="1" applyFill="1" applyBorder="1">
      <alignment vertical="center"/>
    </xf>
    <xf numFmtId="0" fontId="91" fillId="8" borderId="91" xfId="0" applyFont="1" applyFill="1" applyBorder="1">
      <alignment vertical="center"/>
    </xf>
    <xf numFmtId="0" fontId="91" fillId="0" borderId="160" xfId="0" applyFont="1" applyBorder="1" applyAlignment="1">
      <alignment vertical="center" wrapText="1"/>
    </xf>
    <xf numFmtId="0" fontId="91" fillId="0" borderId="92" xfId="0" applyFont="1" applyBorder="1">
      <alignment vertical="center"/>
    </xf>
    <xf numFmtId="0" fontId="91" fillId="0" borderId="76" xfId="0" applyFont="1" applyBorder="1" applyAlignment="1">
      <alignment vertical="center" wrapText="1"/>
    </xf>
    <xf numFmtId="0" fontId="90" fillId="0" borderId="211" xfId="0" applyFont="1" applyBorder="1">
      <alignment vertical="center"/>
    </xf>
    <xf numFmtId="0" fontId="90" fillId="0" borderId="195" xfId="0" applyFont="1" applyBorder="1" applyAlignment="1">
      <alignment horizontal="left" vertical="center"/>
    </xf>
    <xf numFmtId="0" fontId="91" fillId="0" borderId="97" xfId="0" applyFont="1" applyBorder="1" applyAlignment="1">
      <alignment vertical="center" wrapText="1"/>
    </xf>
    <xf numFmtId="0" fontId="33" fillId="0" borderId="155" xfId="0" applyFont="1" applyBorder="1">
      <alignment vertical="center"/>
    </xf>
    <xf numFmtId="0" fontId="91" fillId="0" borderId="158" xfId="0" applyFont="1" applyBorder="1" applyAlignment="1">
      <alignment horizontal="left" vertical="center"/>
    </xf>
    <xf numFmtId="0" fontId="91" fillId="0" borderId="81" xfId="0" applyFont="1" applyBorder="1" applyAlignment="1">
      <alignment horizontal="right" vertical="center"/>
    </xf>
    <xf numFmtId="0" fontId="91" fillId="8" borderId="92" xfId="0" applyFont="1" applyFill="1" applyBorder="1" applyAlignment="1">
      <alignment horizontal="right" vertical="center"/>
    </xf>
    <xf numFmtId="0" fontId="91" fillId="8" borderId="91" xfId="0" applyFont="1" applyFill="1" applyBorder="1" applyAlignment="1">
      <alignment horizontal="right" vertical="center"/>
    </xf>
    <xf numFmtId="0" fontId="53" fillId="0" borderId="160" xfId="5" applyFont="1" applyBorder="1" applyAlignment="1" applyProtection="1">
      <alignment horizontal="left" vertical="center" wrapText="1"/>
    </xf>
    <xf numFmtId="0" fontId="33" fillId="0" borderId="164" xfId="0" applyFont="1" applyBorder="1">
      <alignment vertical="center"/>
    </xf>
    <xf numFmtId="0" fontId="113" fillId="0" borderId="164" xfId="0" applyFont="1" applyBorder="1" applyAlignment="1">
      <alignment vertical="center" wrapText="1"/>
    </xf>
    <xf numFmtId="0" fontId="91" fillId="0" borderId="165" xfId="0" applyFont="1" applyBorder="1">
      <alignment vertical="center"/>
    </xf>
    <xf numFmtId="0" fontId="91" fillId="0" borderId="80" xfId="0" applyFont="1" applyBorder="1">
      <alignment vertical="center"/>
    </xf>
    <xf numFmtId="0" fontId="91" fillId="0" borderId="159" xfId="0" applyFont="1" applyBorder="1">
      <alignment vertical="center"/>
    </xf>
    <xf numFmtId="0" fontId="91" fillId="0" borderId="158" xfId="0" applyFont="1" applyBorder="1" applyAlignment="1">
      <alignment vertical="center" wrapText="1"/>
    </xf>
    <xf numFmtId="0" fontId="81" fillId="8" borderId="82" xfId="0" applyFont="1" applyFill="1" applyBorder="1">
      <alignment vertical="center"/>
    </xf>
    <xf numFmtId="0" fontId="91" fillId="0" borderId="163" xfId="0" applyFont="1" applyBorder="1">
      <alignment vertical="center"/>
    </xf>
    <xf numFmtId="0" fontId="33" fillId="0" borderId="76" xfId="0" applyFont="1" applyBorder="1">
      <alignment vertical="center"/>
    </xf>
    <xf numFmtId="0" fontId="91" fillId="0" borderId="157" xfId="0" applyFont="1" applyBorder="1" applyAlignment="1">
      <alignment horizontal="left" vertical="center"/>
    </xf>
    <xf numFmtId="0" fontId="91" fillId="8" borderId="97" xfId="0" applyFont="1" applyFill="1" applyBorder="1">
      <alignment vertical="center"/>
    </xf>
    <xf numFmtId="0" fontId="91" fillId="8" borderId="147" xfId="0" applyFont="1" applyFill="1" applyBorder="1">
      <alignment vertical="center"/>
    </xf>
    <xf numFmtId="0" fontId="91" fillId="8" borderId="72" xfId="0" applyFont="1" applyFill="1" applyBorder="1">
      <alignment vertical="center"/>
    </xf>
    <xf numFmtId="0" fontId="91" fillId="0" borderId="164" xfId="0" applyFont="1" applyBorder="1" applyAlignment="1">
      <alignment horizontal="left" vertical="center"/>
    </xf>
    <xf numFmtId="0" fontId="53" fillId="0" borderId="159" xfId="5" applyFont="1" applyBorder="1" applyAlignment="1" applyProtection="1">
      <alignment horizontal="left" vertical="center" wrapText="1"/>
    </xf>
    <xf numFmtId="0" fontId="90" fillId="0" borderId="147" xfId="0" applyFont="1" applyBorder="1" applyAlignment="1">
      <alignment vertical="center" wrapText="1"/>
    </xf>
    <xf numFmtId="0" fontId="91" fillId="0" borderId="153" xfId="0" applyFont="1" applyBorder="1" applyAlignment="1">
      <alignment vertical="center" wrapText="1"/>
    </xf>
    <xf numFmtId="0" fontId="91" fillId="0" borderId="0" xfId="0" applyFont="1" applyAlignment="1">
      <alignment vertical="center" wrapText="1"/>
    </xf>
    <xf numFmtId="0" fontId="90" fillId="0" borderId="188" xfId="0" applyFont="1" applyBorder="1" applyAlignment="1">
      <alignment horizontal="left" vertical="center"/>
    </xf>
    <xf numFmtId="0" fontId="91" fillId="8" borderId="99" xfId="0" applyFont="1" applyFill="1" applyBorder="1">
      <alignment vertical="center"/>
    </xf>
    <xf numFmtId="0" fontId="98" fillId="0" borderId="153" xfId="5" applyFont="1" applyBorder="1" applyAlignment="1" applyProtection="1">
      <alignment vertical="center" wrapText="1"/>
    </xf>
    <xf numFmtId="0" fontId="31" fillId="2" borderId="103" xfId="0" applyFont="1" applyFill="1" applyBorder="1">
      <alignment vertical="center"/>
    </xf>
    <xf numFmtId="0" fontId="93" fillId="0" borderId="0" xfId="0" applyFont="1">
      <alignment vertical="center"/>
    </xf>
    <xf numFmtId="0" fontId="107" fillId="0" borderId="0" xfId="0" applyFont="1">
      <alignment vertical="center"/>
    </xf>
    <xf numFmtId="0" fontId="91" fillId="0" borderId="103" xfId="0" applyFont="1" applyBorder="1" applyAlignment="1" applyProtection="1">
      <alignment vertical="center" wrapText="1"/>
      <protection locked="0"/>
    </xf>
    <xf numFmtId="0" fontId="91" fillId="0" borderId="101" xfId="0" applyFont="1" applyBorder="1" applyProtection="1">
      <alignment vertical="center"/>
      <protection locked="0"/>
    </xf>
    <xf numFmtId="49" fontId="91" fillId="0" borderId="98" xfId="0" applyNumberFormat="1" applyFont="1" applyBorder="1" applyAlignment="1" applyProtection="1">
      <alignment horizontal="left" vertical="center"/>
      <protection locked="0"/>
    </xf>
    <xf numFmtId="0" fontId="91" fillId="0" borderId="195" xfId="0" applyFont="1" applyBorder="1" applyProtection="1">
      <alignment vertical="center"/>
      <protection locked="0"/>
    </xf>
    <xf numFmtId="0" fontId="91" fillId="0" borderId="147" xfId="0" applyFont="1" applyBorder="1" applyAlignment="1" applyProtection="1">
      <alignment horizontal="left" vertical="center"/>
      <protection locked="0"/>
    </xf>
    <xf numFmtId="176" fontId="91" fillId="0" borderId="98" xfId="0" applyNumberFormat="1" applyFont="1" applyBorder="1" applyProtection="1">
      <alignment vertical="center"/>
      <protection locked="0"/>
    </xf>
    <xf numFmtId="0" fontId="101" fillId="0" borderId="147" xfId="0" applyFont="1" applyBorder="1" applyAlignment="1" applyProtection="1">
      <alignment horizontal="left" vertical="center"/>
      <protection locked="0"/>
    </xf>
    <xf numFmtId="0" fontId="91" fillId="0" borderId="154" xfId="0" applyFont="1" applyBorder="1" applyAlignment="1" applyProtection="1">
      <alignment horizontal="left" vertical="center"/>
      <protection locked="0"/>
    </xf>
    <xf numFmtId="0" fontId="91" fillId="0" borderId="82" xfId="0" applyFont="1" applyBorder="1" applyAlignment="1" applyProtection="1">
      <alignment horizontal="right" vertical="center"/>
      <protection locked="0"/>
    </xf>
    <xf numFmtId="0" fontId="91" fillId="0" borderId="78" xfId="0" applyFont="1" applyBorder="1" applyAlignment="1" applyProtection="1">
      <alignment horizontal="right" vertical="center"/>
      <protection locked="0"/>
    </xf>
    <xf numFmtId="0" fontId="91" fillId="0" borderId="154" xfId="0" applyFont="1" applyBorder="1" applyAlignment="1" applyProtection="1">
      <alignment vertical="center" wrapText="1"/>
      <protection locked="0"/>
    </xf>
    <xf numFmtId="0" fontId="93" fillId="0" borderId="82" xfId="0" applyFont="1" applyBorder="1" applyProtection="1">
      <alignment vertical="center"/>
      <protection locked="0"/>
    </xf>
    <xf numFmtId="0" fontId="42" fillId="0" borderId="0" xfId="5" applyFont="1" applyAlignment="1" applyProtection="1">
      <alignment vertical="center"/>
    </xf>
    <xf numFmtId="0" fontId="33" fillId="0" borderId="0" xfId="0" applyFont="1" applyAlignment="1">
      <alignment vertical="center" wrapText="1"/>
    </xf>
    <xf numFmtId="0" fontId="36" fillId="0" borderId="0" xfId="0" applyFont="1" applyAlignment="1">
      <alignment horizontal="center" vertical="center" wrapText="1"/>
    </xf>
    <xf numFmtId="0" fontId="31" fillId="3" borderId="74" xfId="0" applyFont="1" applyFill="1" applyBorder="1">
      <alignment vertical="center"/>
    </xf>
    <xf numFmtId="0" fontId="31" fillId="3" borderId="75" xfId="0" applyFont="1" applyFill="1" applyBorder="1">
      <alignment vertical="center"/>
    </xf>
    <xf numFmtId="0" fontId="31" fillId="3" borderId="72" xfId="0" applyFont="1" applyFill="1" applyBorder="1">
      <alignment vertical="center"/>
    </xf>
    <xf numFmtId="0" fontId="105" fillId="0" borderId="0" xfId="0" applyFont="1">
      <alignment vertical="center"/>
    </xf>
    <xf numFmtId="0" fontId="87" fillId="0" borderId="159" xfId="0" applyFont="1" applyBorder="1">
      <alignment vertical="center"/>
    </xf>
    <xf numFmtId="0" fontId="76" fillId="0" borderId="0" xfId="0" applyFont="1" applyAlignment="1">
      <alignment horizontal="left" vertical="center" readingOrder="1"/>
    </xf>
    <xf numFmtId="0" fontId="77" fillId="0" borderId="0" xfId="0" applyFont="1">
      <alignment vertical="center"/>
    </xf>
    <xf numFmtId="0" fontId="77" fillId="0" borderId="0" xfId="0" applyFont="1" applyAlignment="1">
      <alignment vertical="center" wrapText="1"/>
    </xf>
    <xf numFmtId="0" fontId="77" fillId="0" borderId="73" xfId="0" applyFont="1" applyBorder="1">
      <alignment vertical="center"/>
    </xf>
    <xf numFmtId="0" fontId="31" fillId="3" borderId="83" xfId="0" applyFont="1" applyFill="1" applyBorder="1">
      <alignment vertical="center"/>
    </xf>
    <xf numFmtId="0" fontId="31" fillId="3" borderId="0" xfId="0" applyFont="1" applyFill="1">
      <alignment vertical="center"/>
    </xf>
    <xf numFmtId="0" fontId="41" fillId="0" borderId="213" xfId="5" applyFont="1" applyBorder="1" applyAlignment="1" applyProtection="1">
      <alignment vertical="center" readingOrder="1"/>
    </xf>
    <xf numFmtId="0" fontId="31" fillId="0" borderId="98" xfId="0" applyFont="1" applyBorder="1">
      <alignment vertical="center"/>
    </xf>
    <xf numFmtId="0" fontId="31" fillId="0" borderId="100" xfId="0" applyFont="1" applyBorder="1">
      <alignment vertical="center"/>
    </xf>
    <xf numFmtId="0" fontId="31" fillId="0" borderId="147" xfId="0" applyFont="1" applyBorder="1" applyAlignment="1">
      <alignment vertical="center" wrapText="1"/>
    </xf>
    <xf numFmtId="0" fontId="31" fillId="0" borderId="0" xfId="0" applyFont="1" applyAlignment="1">
      <alignment vertical="center" wrapText="1"/>
    </xf>
    <xf numFmtId="0" fontId="128" fillId="0" borderId="98" xfId="0" applyFont="1" applyBorder="1">
      <alignment vertical="center"/>
    </xf>
    <xf numFmtId="0" fontId="130" fillId="0" borderId="92" xfId="0" applyFont="1" applyBorder="1">
      <alignment vertical="center"/>
    </xf>
    <xf numFmtId="0" fontId="129" fillId="0" borderId="82" xfId="0" applyFont="1" applyBorder="1">
      <alignment vertical="center"/>
    </xf>
    <xf numFmtId="0" fontId="90" fillId="0" borderId="77" xfId="0" applyFont="1" applyBorder="1">
      <alignment vertical="center"/>
    </xf>
    <xf numFmtId="0" fontId="0" fillId="0" borderId="100" xfId="0" applyBorder="1">
      <alignment vertical="center"/>
    </xf>
    <xf numFmtId="0" fontId="90" fillId="0" borderId="80" xfId="0" applyFont="1" applyBorder="1">
      <alignment vertical="center"/>
    </xf>
    <xf numFmtId="0" fontId="90" fillId="0" borderId="158" xfId="0" applyFont="1" applyBorder="1" applyAlignment="1">
      <alignment horizontal="left" vertical="center"/>
    </xf>
    <xf numFmtId="0" fontId="129" fillId="0" borderId="103" xfId="0" applyFont="1" applyBorder="1" applyAlignment="1">
      <alignment horizontal="right" vertical="center"/>
    </xf>
    <xf numFmtId="0" fontId="129" fillId="0" borderId="154" xfId="0" applyFont="1" applyBorder="1">
      <alignment vertical="center"/>
    </xf>
    <xf numFmtId="0" fontId="129" fillId="0" borderId="92" xfId="0" applyFont="1" applyBorder="1">
      <alignment vertical="center"/>
    </xf>
    <xf numFmtId="0" fontId="129" fillId="0" borderId="98" xfId="0" applyFont="1" applyBorder="1">
      <alignment vertical="center"/>
    </xf>
    <xf numFmtId="0" fontId="1" fillId="0" borderId="0" xfId="0" applyFont="1">
      <alignment vertical="center"/>
    </xf>
    <xf numFmtId="0" fontId="38" fillId="0" borderId="0" xfId="0" applyFont="1">
      <alignment vertical="center"/>
    </xf>
    <xf numFmtId="0" fontId="37" fillId="0" borderId="0" xfId="0" applyFont="1" applyAlignment="1">
      <alignment horizontal="center" vertical="center"/>
    </xf>
    <xf numFmtId="0" fontId="38" fillId="0" borderId="0" xfId="0" applyFont="1" applyAlignment="1">
      <alignment horizontal="center" vertical="center"/>
    </xf>
    <xf numFmtId="0" fontId="6" fillId="0" borderId="106" xfId="0" applyFont="1" applyBorder="1">
      <alignment vertical="center"/>
    </xf>
    <xf numFmtId="0" fontId="6" fillId="0" borderId="107" xfId="0" applyFont="1" applyBorder="1">
      <alignment vertical="center"/>
    </xf>
    <xf numFmtId="0" fontId="6" fillId="0" borderId="107" xfId="0" applyFont="1" applyBorder="1" applyAlignment="1">
      <alignment horizontal="right" vertical="center"/>
    </xf>
    <xf numFmtId="0" fontId="9" fillId="0" borderId="107" xfId="0" applyFont="1" applyBorder="1" applyAlignment="1">
      <alignment horizontal="right"/>
    </xf>
    <xf numFmtId="0" fontId="9" fillId="0" borderId="108" xfId="0" applyFont="1" applyBorder="1" applyAlignment="1">
      <alignment horizontal="right"/>
    </xf>
    <xf numFmtId="0" fontId="9" fillId="0" borderId="109" xfId="0" applyFont="1" applyBorder="1">
      <alignment vertical="center"/>
    </xf>
    <xf numFmtId="0" fontId="69" fillId="0" borderId="0" xfId="0" applyFont="1">
      <alignment vertical="center"/>
    </xf>
    <xf numFmtId="0" fontId="9" fillId="0" borderId="0" xfId="0" applyFont="1">
      <alignment vertical="center"/>
    </xf>
    <xf numFmtId="0" fontId="9" fillId="0" borderId="0" xfId="0" applyFont="1" applyAlignment="1">
      <alignment horizontal="right" vertical="center"/>
    </xf>
    <xf numFmtId="0" fontId="6" fillId="0" borderId="0" xfId="0" applyFont="1">
      <alignment vertical="center"/>
    </xf>
    <xf numFmtId="0" fontId="9" fillId="0" borderId="110" xfId="0" applyFont="1" applyBorder="1" applyAlignment="1">
      <alignment horizontal="right" vertical="center"/>
    </xf>
    <xf numFmtId="0" fontId="127" fillId="0" borderId="0" xfId="0" applyFont="1">
      <alignment vertical="center"/>
    </xf>
    <xf numFmtId="0" fontId="6" fillId="0" borderId="110" xfId="0" applyFont="1" applyBorder="1">
      <alignment vertical="center"/>
    </xf>
    <xf numFmtId="0" fontId="69" fillId="0" borderId="109" xfId="0" applyFont="1" applyBorder="1">
      <alignment vertical="center"/>
    </xf>
    <xf numFmtId="0" fontId="69" fillId="0" borderId="0" xfId="0" applyFont="1" applyAlignment="1">
      <alignment horizontal="distributed" vertical="center"/>
    </xf>
    <xf numFmtId="0" fontId="9" fillId="0" borderId="109" xfId="0" applyFont="1" applyBorder="1" applyAlignment="1">
      <alignment horizontal="center" vertical="center"/>
    </xf>
    <xf numFmtId="0" fontId="9" fillId="0" borderId="0" xfId="0" applyFont="1" applyAlignment="1">
      <alignment horizontal="center" vertical="center"/>
    </xf>
    <xf numFmtId="0" fontId="3" fillId="0" borderId="109" xfId="0" applyFont="1" applyBorder="1">
      <alignment vertical="center"/>
    </xf>
    <xf numFmtId="0" fontId="28" fillId="0" borderId="0" xfId="0" applyFont="1">
      <alignment vertical="center"/>
    </xf>
    <xf numFmtId="0" fontId="18" fillId="0" borderId="109" xfId="0" applyFont="1" applyBorder="1" applyAlignment="1">
      <alignment vertical="center" wrapText="1"/>
    </xf>
    <xf numFmtId="0" fontId="23" fillId="0" borderId="109" xfId="0" applyFont="1" applyBorder="1">
      <alignment vertical="center"/>
    </xf>
    <xf numFmtId="0" fontId="7" fillId="0" borderId="109" xfId="0" applyFont="1" applyBorder="1">
      <alignment vertical="center"/>
    </xf>
    <xf numFmtId="0" fontId="7" fillId="0" borderId="0" xfId="0" applyFont="1">
      <alignment vertical="center"/>
    </xf>
    <xf numFmtId="0" fontId="9" fillId="0" borderId="0" xfId="0" applyFont="1" applyAlignment="1">
      <alignment horizontal="left" vertical="center"/>
    </xf>
    <xf numFmtId="0" fontId="4" fillId="0" borderId="0" xfId="0" applyFont="1">
      <alignment vertical="center"/>
    </xf>
    <xf numFmtId="0" fontId="9" fillId="0" borderId="0" xfId="0" applyFont="1" applyAlignment="1">
      <alignment vertical="center" wrapText="1"/>
    </xf>
    <xf numFmtId="0" fontId="27" fillId="0" borderId="62" xfId="0" applyFont="1" applyBorder="1" applyAlignment="1">
      <alignment horizontal="left" vertical="center" wrapText="1" shrinkToFit="1"/>
    </xf>
    <xf numFmtId="0" fontId="9" fillId="0" borderId="10" xfId="0" applyFont="1" applyBorder="1" applyAlignment="1">
      <alignment horizontal="center" vertical="center" wrapText="1"/>
    </xf>
    <xf numFmtId="0" fontId="9" fillId="0" borderId="9" xfId="0" applyFont="1" applyBorder="1">
      <alignment vertical="center"/>
    </xf>
    <xf numFmtId="0" fontId="9" fillId="0" borderId="18" xfId="0" applyFont="1" applyBorder="1">
      <alignment vertical="center"/>
    </xf>
    <xf numFmtId="0" fontId="6" fillId="0" borderId="111" xfId="0" applyFont="1" applyBorder="1">
      <alignment vertical="center"/>
    </xf>
    <xf numFmtId="0" fontId="9" fillId="0" borderId="112" xfId="0" applyFont="1" applyBorder="1">
      <alignment vertical="center"/>
    </xf>
    <xf numFmtId="0" fontId="6" fillId="0" borderId="112" xfId="0" applyFont="1" applyBorder="1">
      <alignment vertical="center"/>
    </xf>
    <xf numFmtId="0" fontId="6" fillId="0" borderId="113" xfId="0" applyFont="1" applyBorder="1">
      <alignment vertical="center"/>
    </xf>
    <xf numFmtId="0" fontId="51" fillId="0" borderId="0" xfId="5" applyFont="1" applyAlignment="1" applyProtection="1">
      <alignment horizontal="center" vertical="center"/>
    </xf>
    <xf numFmtId="0" fontId="26" fillId="0" borderId="0" xfId="0" applyFont="1">
      <alignment vertical="center"/>
    </xf>
    <xf numFmtId="0" fontId="36" fillId="0" borderId="0" xfId="0" applyFont="1" applyAlignment="1">
      <alignment horizontal="right" vertical="center"/>
    </xf>
    <xf numFmtId="0" fontId="38" fillId="0" borderId="0" xfId="0" applyFont="1" applyAlignment="1">
      <alignment horizontal="right" vertical="center"/>
    </xf>
    <xf numFmtId="0" fontId="38" fillId="0" borderId="0" xfId="0" applyFont="1" applyAlignment="1">
      <alignment horizontal="left" vertical="center"/>
    </xf>
    <xf numFmtId="0" fontId="10" fillId="0" borderId="0" xfId="0" applyFont="1">
      <alignment vertical="center"/>
    </xf>
    <xf numFmtId="0" fontId="9" fillId="0" borderId="12" xfId="0" applyFont="1" applyBorder="1">
      <alignment vertical="center"/>
    </xf>
    <xf numFmtId="0" fontId="9" fillId="0" borderId="13" xfId="0" applyFont="1" applyBorder="1">
      <alignment vertical="center"/>
    </xf>
    <xf numFmtId="0" fontId="6" fillId="0" borderId="13" xfId="0" applyFont="1" applyBorder="1">
      <alignment vertical="center"/>
    </xf>
    <xf numFmtId="177" fontId="9" fillId="0" borderId="13" xfId="0" applyNumberFormat="1" applyFont="1" applyBorder="1">
      <alignment vertical="center"/>
    </xf>
    <xf numFmtId="176" fontId="9" fillId="0" borderId="0" xfId="0" applyNumberFormat="1" applyFont="1">
      <alignment vertical="center"/>
    </xf>
    <xf numFmtId="0" fontId="11" fillId="0" borderId="16" xfId="0" applyFont="1" applyBorder="1" applyAlignment="1">
      <alignment horizontal="center" vertical="center"/>
    </xf>
    <xf numFmtId="0" fontId="11" fillId="0" borderId="0" xfId="0" applyFont="1" applyAlignment="1">
      <alignment horizontal="center" vertical="center"/>
    </xf>
    <xf numFmtId="0" fontId="11" fillId="0" borderId="15" xfId="0" applyFont="1" applyBorder="1" applyAlignment="1">
      <alignment horizontal="center" vertical="center"/>
    </xf>
    <xf numFmtId="177" fontId="11" fillId="0" borderId="0" xfId="0" applyNumberFormat="1" applyFont="1" applyAlignment="1">
      <alignment horizontal="center" vertical="center"/>
    </xf>
    <xf numFmtId="0" fontId="22" fillId="0" borderId="0" xfId="0" applyFont="1" applyAlignment="1">
      <alignment horizontal="center" vertical="center"/>
    </xf>
    <xf numFmtId="0" fontId="9" fillId="0" borderId="16" xfId="0" applyFont="1" applyBorder="1">
      <alignment vertical="center"/>
    </xf>
    <xf numFmtId="0" fontId="4" fillId="0" borderId="1" xfId="0" applyFont="1" applyBorder="1" applyAlignment="1">
      <alignment vertical="center" wrapText="1" shrinkToFit="1"/>
    </xf>
    <xf numFmtId="0" fontId="6" fillId="0" borderId="15" xfId="0" applyFont="1" applyBorder="1">
      <alignment vertical="center"/>
    </xf>
    <xf numFmtId="0" fontId="9" fillId="0" borderId="0" xfId="0" applyFont="1" applyAlignment="1">
      <alignment horizontal="left" vertical="center" shrinkToFit="1"/>
    </xf>
    <xf numFmtId="0" fontId="10" fillId="0" borderId="0" xfId="0" applyFont="1" applyAlignment="1">
      <alignment horizontal="left" vertical="center" shrinkToFit="1"/>
    </xf>
    <xf numFmtId="0" fontId="9" fillId="0" borderId="15" xfId="0" applyFont="1" applyBorder="1">
      <alignment vertical="center"/>
    </xf>
    <xf numFmtId="0" fontId="9" fillId="0" borderId="20" xfId="0" applyFont="1" applyBorder="1" applyAlignment="1">
      <alignment horizontal="left" vertical="center"/>
    </xf>
    <xf numFmtId="0" fontId="9" fillId="0" borderId="37" xfId="0" applyFont="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4" fillId="0" borderId="15" xfId="0" applyFont="1" applyBorder="1" applyAlignment="1">
      <alignment vertical="top" wrapText="1"/>
    </xf>
    <xf numFmtId="0" fontId="4" fillId="0" borderId="0" xfId="0" applyFont="1" applyAlignment="1">
      <alignment vertical="top" wrapText="1"/>
    </xf>
    <xf numFmtId="0" fontId="13" fillId="0" borderId="0" xfId="0" applyFont="1" applyAlignment="1">
      <alignment vertical="top" wrapText="1"/>
    </xf>
    <xf numFmtId="0" fontId="9" fillId="0" borderId="37"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78" fillId="0" borderId="0" xfId="0" applyFont="1">
      <alignment vertical="center"/>
    </xf>
    <xf numFmtId="0" fontId="9" fillId="0" borderId="0" xfId="0" applyFont="1" applyAlignment="1">
      <alignment horizontal="center" vertical="center" wrapText="1"/>
    </xf>
    <xf numFmtId="0" fontId="9" fillId="0" borderId="1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9" fillId="0" borderId="11" xfId="0" applyFont="1" applyBorder="1" applyAlignment="1">
      <alignment horizontal="right" vertical="center" wrapText="1"/>
    </xf>
    <xf numFmtId="0" fontId="9" fillId="0" borderId="38" xfId="0" applyFont="1" applyBorder="1" applyAlignment="1">
      <alignment horizontal="left" vertical="center"/>
    </xf>
    <xf numFmtId="0" fontId="9" fillId="0" borderId="85" xfId="0" applyFont="1" applyBorder="1" applyAlignment="1">
      <alignment horizontal="left" vertical="center"/>
    </xf>
    <xf numFmtId="0" fontId="9" fillId="0" borderId="37" xfId="0" applyFont="1" applyBorder="1" applyAlignment="1">
      <alignment horizontal="left" vertical="center" shrinkToFit="1"/>
    </xf>
    <xf numFmtId="0" fontId="24" fillId="0" borderId="0" xfId="0" applyFont="1" applyAlignment="1">
      <alignment horizontal="left" vertical="center"/>
    </xf>
    <xf numFmtId="0" fontId="75" fillId="0" borderId="0" xfId="0" applyFont="1" applyAlignment="1">
      <alignment horizontal="center" vertical="center"/>
    </xf>
    <xf numFmtId="176" fontId="10" fillId="0" borderId="0" xfId="0" applyNumberFormat="1" applyFont="1">
      <alignment vertical="center"/>
    </xf>
    <xf numFmtId="0" fontId="25" fillId="0" borderId="0" xfId="0" applyFont="1">
      <alignment vertical="center"/>
    </xf>
    <xf numFmtId="0" fontId="9" fillId="0" borderId="87" xfId="0" applyFont="1" applyBorder="1">
      <alignment vertical="center"/>
    </xf>
    <xf numFmtId="0" fontId="9" fillId="0" borderId="9" xfId="0" applyFont="1" applyBorder="1" applyAlignment="1">
      <alignment horizontal="left" vertical="center"/>
    </xf>
    <xf numFmtId="0" fontId="9" fillId="0" borderId="105" xfId="0" applyFont="1" applyBorder="1">
      <alignment vertical="center"/>
    </xf>
    <xf numFmtId="0" fontId="9" fillId="0" borderId="10" xfId="0" applyFont="1" applyBorder="1">
      <alignment vertical="center"/>
    </xf>
    <xf numFmtId="0" fontId="9" fillId="0" borderId="49" xfId="0" applyFont="1" applyBorder="1">
      <alignment vertical="center"/>
    </xf>
    <xf numFmtId="0" fontId="9" fillId="0" borderId="48" xfId="0" applyFont="1" applyBorder="1">
      <alignment vertical="center"/>
    </xf>
    <xf numFmtId="0" fontId="71" fillId="0" borderId="0" xfId="0" applyFont="1">
      <alignment vertical="center"/>
    </xf>
    <xf numFmtId="0" fontId="72" fillId="0" borderId="0" xfId="0" applyFont="1">
      <alignment vertical="center"/>
    </xf>
    <xf numFmtId="0" fontId="72" fillId="0" borderId="15" xfId="0" applyFont="1" applyBorder="1">
      <alignment vertical="center"/>
    </xf>
    <xf numFmtId="0" fontId="17" fillId="0" borderId="0" xfId="0" applyFont="1">
      <alignment vertical="center"/>
    </xf>
    <xf numFmtId="0" fontId="14" fillId="0" borderId="0" xfId="0" applyFont="1">
      <alignment vertical="center"/>
    </xf>
    <xf numFmtId="0" fontId="24" fillId="0" borderId="48" xfId="0" applyFont="1" applyBorder="1">
      <alignment vertical="center"/>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6" fillId="0" borderId="16" xfId="0" applyFont="1" applyBorder="1">
      <alignment vertical="center"/>
    </xf>
    <xf numFmtId="0" fontId="6" fillId="0" borderId="5" xfId="0" applyFont="1" applyBorder="1">
      <alignment vertical="center"/>
    </xf>
    <xf numFmtId="0" fontId="6" fillId="0" borderId="23" xfId="0" applyFont="1" applyBorder="1">
      <alignment vertical="center"/>
    </xf>
    <xf numFmtId="0" fontId="6" fillId="0" borderId="24" xfId="0" applyFont="1" applyBorder="1">
      <alignment vertical="center"/>
    </xf>
    <xf numFmtId="0" fontId="9" fillId="0" borderId="5" xfId="0" applyFont="1" applyBorder="1" applyAlignment="1">
      <alignment horizontal="left" vertical="center"/>
    </xf>
    <xf numFmtId="0" fontId="6" fillId="0" borderId="8" xfId="0" applyFont="1" applyBorder="1">
      <alignment vertical="center"/>
    </xf>
    <xf numFmtId="0" fontId="6" fillId="0" borderId="1" xfId="0" applyFont="1" applyBorder="1">
      <alignment vertical="center"/>
    </xf>
    <xf numFmtId="0" fontId="6" fillId="0" borderId="7" xfId="0" applyFont="1" applyBorder="1">
      <alignment vertical="center"/>
    </xf>
    <xf numFmtId="0" fontId="6" fillId="0" borderId="17" xfId="0" applyFont="1" applyBorder="1">
      <alignment vertical="center"/>
    </xf>
    <xf numFmtId="0" fontId="6" fillId="0" borderId="18" xfId="0" applyFont="1" applyBorder="1">
      <alignment vertical="center"/>
    </xf>
    <xf numFmtId="0" fontId="6" fillId="0" borderId="19" xfId="0" applyFont="1" applyBorder="1">
      <alignment vertical="center"/>
    </xf>
    <xf numFmtId="0" fontId="0" fillId="0" borderId="0" xfId="0" applyAlignment="1">
      <alignment horizontal="center" vertical="center" wrapText="1"/>
    </xf>
    <xf numFmtId="0" fontId="36"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center" vertical="center" wrapText="1"/>
    </xf>
    <xf numFmtId="0" fontId="37" fillId="0" borderId="0" xfId="0" applyFont="1" applyAlignment="1">
      <alignment horizontal="center" vertical="center" wrapText="1"/>
    </xf>
    <xf numFmtId="0" fontId="48" fillId="0" borderId="0" xfId="0" applyFont="1" applyAlignment="1">
      <alignment horizontal="center" vertical="center" wrapText="1"/>
    </xf>
    <xf numFmtId="0" fontId="38"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78" fontId="9" fillId="0" borderId="13" xfId="0" applyNumberFormat="1" applyFont="1" applyBorder="1">
      <alignment vertical="center"/>
    </xf>
    <xf numFmtId="0" fontId="9" fillId="0" borderId="16" xfId="0" applyFont="1" applyBorder="1" applyAlignment="1">
      <alignment horizontal="center" vertical="center" wrapText="1"/>
    </xf>
    <xf numFmtId="0" fontId="9" fillId="0" borderId="0" xfId="0" applyFont="1" applyAlignment="1">
      <alignment horizontal="center" wrapText="1"/>
    </xf>
    <xf numFmtId="0" fontId="9" fillId="0" borderId="15" xfId="0" applyFont="1" applyBorder="1" applyAlignment="1">
      <alignment horizontal="center" vertical="center" wrapText="1"/>
    </xf>
    <xf numFmtId="0" fontId="10" fillId="0" borderId="16" xfId="0" applyFont="1" applyBorder="1">
      <alignment vertical="center"/>
    </xf>
    <xf numFmtId="0" fontId="9" fillId="0" borderId="10" xfId="0" applyFont="1" applyBorder="1" applyAlignment="1">
      <alignment horizontal="right" vertical="center" wrapText="1"/>
    </xf>
    <xf numFmtId="0" fontId="4" fillId="0" borderId="15" xfId="0" applyFont="1" applyBorder="1" applyAlignment="1">
      <alignment horizontal="center" wrapText="1"/>
    </xf>
    <xf numFmtId="38" fontId="1" fillId="0" borderId="0" xfId="0" applyNumberFormat="1" applyFont="1">
      <alignment vertical="center"/>
    </xf>
    <xf numFmtId="0" fontId="9" fillId="0" borderId="16" xfId="0" applyFont="1" applyBorder="1" applyAlignment="1">
      <alignment horizontal="left" vertical="center"/>
    </xf>
    <xf numFmtId="0" fontId="9" fillId="0" borderId="16" xfId="0" applyFont="1" applyBorder="1" applyAlignment="1">
      <alignment vertical="center" wrapText="1"/>
    </xf>
    <xf numFmtId="0" fontId="9" fillId="0" borderId="11" xfId="0" applyFont="1" applyBorder="1" applyAlignment="1">
      <alignment horizontal="left" vertical="center" wrapText="1"/>
    </xf>
    <xf numFmtId="0" fontId="9" fillId="0" borderId="3"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9" fillId="0" borderId="1" xfId="0" applyFont="1" applyBorder="1" applyAlignment="1">
      <alignment horizontal="center" vertical="center" wrapText="1"/>
    </xf>
    <xf numFmtId="0" fontId="9" fillId="0" borderId="10" xfId="0" applyFont="1" applyBorder="1" applyAlignment="1">
      <alignment vertical="center" wrapText="1"/>
    </xf>
    <xf numFmtId="0" fontId="9" fillId="0" borderId="11" xfId="0" applyFont="1" applyBorder="1" applyAlignment="1">
      <alignmen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8" xfId="0" applyFont="1" applyBorder="1" applyAlignment="1">
      <alignment horizontal="right" vertical="center" wrapText="1"/>
    </xf>
    <xf numFmtId="0" fontId="9" fillId="0" borderId="1" xfId="0" applyFont="1" applyBorder="1" applyAlignment="1">
      <alignment horizontal="right" vertical="center" wrapText="1"/>
    </xf>
    <xf numFmtId="0" fontId="9" fillId="0" borderId="6" xfId="0" applyFont="1" applyBorder="1" applyAlignment="1">
      <alignment horizontal="center" vertical="center" wrapText="1"/>
    </xf>
    <xf numFmtId="177" fontId="9" fillId="0" borderId="167" xfId="0" applyNumberFormat="1" applyFont="1" applyBorder="1" applyAlignment="1">
      <alignment horizontal="right" vertical="center" wrapText="1"/>
    </xf>
    <xf numFmtId="177" fontId="9" fillId="0" borderId="168" xfId="0" applyNumberFormat="1" applyFont="1" applyBorder="1" applyAlignment="1">
      <alignment horizontal="right" vertical="center" wrapText="1"/>
    </xf>
    <xf numFmtId="0" fontId="0" fillId="0" borderId="6" xfId="0" applyBorder="1" applyAlignment="1">
      <alignment horizontal="center"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0" fontId="9" fillId="0" borderId="66"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175" xfId="0" applyFont="1" applyBorder="1" applyAlignment="1">
      <alignment horizontal="right" vertical="center" wrapText="1"/>
    </xf>
    <xf numFmtId="177" fontId="9" fillId="0" borderId="67" xfId="0" applyNumberFormat="1" applyFont="1" applyBorder="1" applyAlignment="1">
      <alignment horizontal="center" vertical="center" wrapText="1"/>
    </xf>
    <xf numFmtId="177" fontId="9" fillId="0" borderId="68" xfId="0" applyNumberFormat="1" applyFont="1" applyBorder="1" applyAlignment="1">
      <alignment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172" xfId="0" applyFont="1" applyBorder="1" applyAlignment="1">
      <alignment horizontal="right" vertical="center" wrapText="1"/>
    </xf>
    <xf numFmtId="177" fontId="9" fillId="0" borderId="58" xfId="0" applyNumberFormat="1" applyFont="1" applyBorder="1" applyAlignment="1">
      <alignment horizontal="center" vertical="center" wrapText="1"/>
    </xf>
    <xf numFmtId="177" fontId="9" fillId="0" borderId="59" xfId="0" applyNumberFormat="1" applyFont="1" applyBorder="1" applyAlignment="1">
      <alignment vertical="center" wrapText="1"/>
    </xf>
    <xf numFmtId="0" fontId="9" fillId="0" borderId="172"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176" xfId="0" applyFont="1" applyBorder="1" applyAlignment="1">
      <alignment horizontal="left" vertical="center" wrapText="1"/>
    </xf>
    <xf numFmtId="0" fontId="9" fillId="0" borderId="176" xfId="0" applyFont="1" applyBorder="1" applyAlignment="1">
      <alignment horizontal="right" vertical="center" wrapText="1"/>
    </xf>
    <xf numFmtId="177" fontId="9" fillId="0" borderId="60" xfId="0" applyNumberFormat="1" applyFont="1" applyBorder="1" applyAlignment="1">
      <alignment horizontal="center" vertical="center" wrapText="1"/>
    </xf>
    <xf numFmtId="177" fontId="9" fillId="0" borderId="142" xfId="0" applyNumberFormat="1" applyFont="1" applyBorder="1" applyAlignment="1">
      <alignment vertical="center" wrapText="1"/>
    </xf>
    <xf numFmtId="0" fontId="9" fillId="0" borderId="183" xfId="0" applyFont="1" applyBorder="1" applyAlignment="1">
      <alignment horizontal="center" vertical="center" wrapText="1"/>
    </xf>
    <xf numFmtId="0" fontId="9" fillId="0" borderId="184" xfId="0" applyFont="1" applyBorder="1" applyAlignment="1">
      <alignment horizontal="left" vertical="center" wrapText="1"/>
    </xf>
    <xf numFmtId="177" fontId="9" fillId="0" borderId="183" xfId="0" applyNumberFormat="1" applyFont="1" applyBorder="1" applyAlignment="1">
      <alignment horizontal="center" vertical="center" wrapText="1"/>
    </xf>
    <xf numFmtId="177" fontId="9" fillId="0" borderId="184" xfId="0" applyNumberFormat="1" applyFont="1" applyBorder="1" applyAlignment="1">
      <alignment horizontal="left" vertical="center" wrapText="1"/>
    </xf>
    <xf numFmtId="177" fontId="9" fillId="0" borderId="1" xfId="0" applyNumberFormat="1" applyFont="1" applyBorder="1" applyAlignment="1">
      <alignment horizontal="center" vertical="center" wrapText="1"/>
    </xf>
    <xf numFmtId="177" fontId="9" fillId="0" borderId="7" xfId="0" applyNumberFormat="1" applyFont="1" applyBorder="1" applyAlignment="1">
      <alignment horizontal="left" vertical="center" wrapText="1"/>
    </xf>
    <xf numFmtId="0" fontId="9" fillId="0" borderId="0" xfId="0" applyFont="1" applyAlignment="1">
      <alignment horizontal="right" vertical="center" wrapText="1"/>
    </xf>
    <xf numFmtId="0" fontId="9" fillId="0" borderId="6" xfId="0" applyFont="1" applyBorder="1" applyAlignment="1">
      <alignment vertical="center" shrinkToFit="1"/>
    </xf>
    <xf numFmtId="0" fontId="9" fillId="0" borderId="8" xfId="0" applyFont="1" applyBorder="1" applyAlignment="1">
      <alignment horizontal="left" vertical="center"/>
    </xf>
    <xf numFmtId="0" fontId="9" fillId="0" borderId="1" xfId="0" applyFont="1" applyBorder="1" applyAlignment="1">
      <alignment horizontal="left" vertical="center"/>
    </xf>
    <xf numFmtId="0" fontId="0" fillId="0" borderId="6" xfId="0" applyBorder="1">
      <alignment vertical="center"/>
    </xf>
    <xf numFmtId="0" fontId="9" fillId="0" borderId="67" xfId="0" applyFont="1" applyBorder="1" applyAlignment="1">
      <alignment horizontal="right" vertical="center" wrapText="1"/>
    </xf>
    <xf numFmtId="0" fontId="9" fillId="0" borderId="60" xfId="0" applyFont="1" applyBorder="1" applyAlignment="1">
      <alignment horizontal="left" vertical="center" wrapText="1"/>
    </xf>
    <xf numFmtId="0" fontId="9" fillId="0" borderId="60" xfId="0" applyFont="1" applyBorder="1" applyAlignment="1">
      <alignment horizontal="right" vertical="center" wrapText="1"/>
    </xf>
    <xf numFmtId="0" fontId="43" fillId="0" borderId="0" xfId="0" applyFont="1">
      <alignment vertical="center"/>
    </xf>
    <xf numFmtId="0" fontId="19" fillId="0" borderId="0" xfId="0" applyFont="1" applyAlignment="1">
      <alignment horizontal="center" vertical="center"/>
    </xf>
    <xf numFmtId="177" fontId="9" fillId="0" borderId="0" xfId="0" applyNumberFormat="1" applyFont="1" applyAlignment="1">
      <alignment horizontal="left" vertical="center"/>
    </xf>
    <xf numFmtId="0" fontId="9" fillId="0" borderId="0" xfId="0" applyFont="1" applyAlignment="1">
      <alignment horizontal="right"/>
    </xf>
    <xf numFmtId="0" fontId="4" fillId="0" borderId="15" xfId="0" applyFont="1" applyBorder="1" applyAlignment="1">
      <alignment horizontal="center"/>
    </xf>
    <xf numFmtId="0" fontId="9" fillId="0" borderId="28" xfId="0" applyFont="1" applyBorder="1" applyAlignment="1">
      <alignment horizontal="right" vertical="center"/>
    </xf>
    <xf numFmtId="0" fontId="9" fillId="0" borderId="17" xfId="0" applyFont="1" applyBorder="1">
      <alignment vertical="center"/>
    </xf>
    <xf numFmtId="0" fontId="9" fillId="0" borderId="19" xfId="0" applyFont="1" applyBorder="1">
      <alignment vertical="center"/>
    </xf>
    <xf numFmtId="0" fontId="1" fillId="0" borderId="0" xfId="0" applyFont="1" applyAlignment="1">
      <alignment horizontal="right" vertical="center"/>
    </xf>
    <xf numFmtId="0" fontId="51" fillId="0" borderId="0" xfId="5" applyFont="1" applyProtection="1">
      <alignment vertical="center"/>
    </xf>
    <xf numFmtId="0" fontId="44" fillId="0" borderId="0" xfId="0" applyFont="1" applyAlignment="1">
      <alignment horizontal="center" vertical="center"/>
    </xf>
    <xf numFmtId="0" fontId="73" fillId="0" borderId="0" xfId="0" applyFont="1">
      <alignment vertical="center"/>
    </xf>
    <xf numFmtId="0" fontId="103" fillId="0" borderId="0" xfId="0" applyFont="1" applyAlignment="1">
      <alignment horizontal="center" vertical="center"/>
    </xf>
    <xf numFmtId="0" fontId="116" fillId="0" borderId="0" xfId="0" applyFont="1" applyAlignment="1">
      <alignment horizontal="right" vertical="center"/>
    </xf>
    <xf numFmtId="0" fontId="118" fillId="0" borderId="0" xfId="0" applyFont="1" applyAlignment="1">
      <alignment horizontal="center" vertical="center"/>
    </xf>
    <xf numFmtId="0" fontId="55" fillId="0" borderId="0" xfId="0" applyFont="1">
      <alignment vertical="center"/>
    </xf>
    <xf numFmtId="0" fontId="55" fillId="0" borderId="0" xfId="0" applyFont="1" applyAlignment="1">
      <alignment horizontal="right" vertical="center"/>
    </xf>
    <xf numFmtId="0" fontId="58" fillId="0" borderId="0" xfId="3" applyFont="1" applyAlignment="1">
      <alignment vertical="center"/>
    </xf>
    <xf numFmtId="0" fontId="55" fillId="0" borderId="12" xfId="0" applyFont="1" applyBorder="1">
      <alignment vertical="center"/>
    </xf>
    <xf numFmtId="0" fontId="55" fillId="0" borderId="13" xfId="0" applyFont="1" applyBorder="1">
      <alignment vertical="center"/>
    </xf>
    <xf numFmtId="0" fontId="55" fillId="0" borderId="14" xfId="0" applyFont="1" applyBorder="1">
      <alignment vertical="center"/>
    </xf>
    <xf numFmtId="0" fontId="55" fillId="0" borderId="16" xfId="0" applyFont="1" applyBorder="1">
      <alignment vertical="center"/>
    </xf>
    <xf numFmtId="0" fontId="55" fillId="0" borderId="1" xfId="0" applyFont="1" applyBorder="1">
      <alignment vertical="center"/>
    </xf>
    <xf numFmtId="0" fontId="55" fillId="0" borderId="1" xfId="0" applyFont="1" applyBorder="1" applyAlignment="1"/>
    <xf numFmtId="0" fontId="55" fillId="0" borderId="15" xfId="0" applyFont="1" applyBorder="1">
      <alignment vertical="center"/>
    </xf>
    <xf numFmtId="0" fontId="59" fillId="0" borderId="16" xfId="0" applyFont="1" applyBorder="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7" fillId="0" borderId="0" xfId="0" applyNumberFormat="1" applyFont="1" applyAlignment="1">
      <alignment horizontal="center" vertical="center"/>
    </xf>
    <xf numFmtId="0" fontId="57" fillId="0" borderId="0" xfId="0" applyFont="1">
      <alignment vertical="center"/>
    </xf>
    <xf numFmtId="0" fontId="12" fillId="0" borderId="0" xfId="0" applyFont="1">
      <alignment vertical="center"/>
    </xf>
    <xf numFmtId="0" fontId="57" fillId="0" borderId="0" xfId="0" applyFont="1" applyAlignment="1">
      <alignment horizontal="left" vertical="center"/>
    </xf>
    <xf numFmtId="0" fontId="55" fillId="0" borderId="0" xfId="0" applyFont="1" applyAlignment="1">
      <alignment horizontal="center" vertical="center"/>
    </xf>
    <xf numFmtId="0" fontId="55" fillId="0" borderId="226" xfId="0" applyFont="1" applyBorder="1">
      <alignment vertical="center"/>
    </xf>
    <xf numFmtId="0" fontId="55" fillId="0" borderId="224" xfId="0" applyFont="1" applyBorder="1">
      <alignment vertical="center"/>
    </xf>
    <xf numFmtId="0" fontId="55" fillId="0" borderId="225" xfId="0" applyFont="1" applyBorder="1">
      <alignment vertical="center"/>
    </xf>
    <xf numFmtId="0" fontId="61" fillId="0" borderId="227" xfId="0" applyFont="1" applyBorder="1">
      <alignment vertical="center"/>
    </xf>
    <xf numFmtId="0" fontId="10" fillId="0" borderId="15" xfId="0" applyFont="1" applyBorder="1">
      <alignment vertical="center"/>
    </xf>
    <xf numFmtId="0" fontId="10" fillId="0" borderId="18" xfId="0" applyFont="1" applyBorder="1">
      <alignment vertical="center"/>
    </xf>
    <xf numFmtId="177" fontId="55" fillId="0" borderId="13" xfId="0" applyNumberFormat="1" applyFont="1" applyBorder="1" applyAlignment="1">
      <alignment horizontal="right" vertical="center"/>
    </xf>
    <xf numFmtId="0" fontId="10" fillId="0" borderId="14" xfId="0" applyFont="1" applyBorder="1">
      <alignment vertical="center"/>
    </xf>
    <xf numFmtId="49" fontId="57" fillId="0" borderId="0" xfId="0" applyNumberFormat="1" applyFont="1">
      <alignment vertical="center"/>
    </xf>
    <xf numFmtId="0" fontId="55" fillId="0" borderId="16" xfId="0" applyFont="1" applyBorder="1" applyAlignment="1">
      <alignment horizontal="right" vertical="center"/>
    </xf>
    <xf numFmtId="0" fontId="45" fillId="0" borderId="0" xfId="0" applyFont="1">
      <alignment vertical="center"/>
    </xf>
    <xf numFmtId="0" fontId="55" fillId="0" borderId="232" xfId="0" applyFont="1" applyBorder="1" applyAlignment="1">
      <alignment horizontal="center" vertical="center"/>
    </xf>
    <xf numFmtId="0" fontId="55" fillId="0" borderId="233" xfId="0" applyFont="1" applyBorder="1" applyAlignment="1">
      <alignment horizontal="center" vertical="center"/>
    </xf>
    <xf numFmtId="0" fontId="55" fillId="0" borderId="223" xfId="0" applyFont="1" applyBorder="1" applyAlignment="1">
      <alignment horizontal="center" vertical="center"/>
    </xf>
    <xf numFmtId="0" fontId="10" fillId="0" borderId="2" xfId="0" applyFont="1" applyBorder="1">
      <alignmen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10" fillId="0" borderId="6" xfId="0" applyFont="1" applyBorder="1">
      <alignment vertical="center"/>
    </xf>
    <xf numFmtId="0" fontId="45" fillId="0" borderId="5" xfId="0" applyFont="1" applyBorder="1">
      <alignment vertical="center"/>
    </xf>
    <xf numFmtId="0" fontId="10" fillId="0" borderId="8" xfId="0" applyFont="1" applyBorder="1">
      <alignment vertical="center"/>
    </xf>
    <xf numFmtId="0" fontId="10" fillId="0" borderId="1" xfId="0" applyFont="1" applyBorder="1">
      <alignment vertical="center"/>
    </xf>
    <xf numFmtId="0" fontId="10" fillId="0" borderId="7" xfId="0" applyFont="1" applyBorder="1">
      <alignment vertical="center"/>
    </xf>
    <xf numFmtId="0" fontId="10" fillId="0" borderId="17" xfId="0" applyFont="1" applyBorder="1">
      <alignment vertical="center"/>
    </xf>
    <xf numFmtId="0" fontId="12" fillId="0" borderId="18" xfId="0" applyFont="1" applyBorder="1">
      <alignment vertical="center"/>
    </xf>
    <xf numFmtId="0" fontId="10" fillId="0" borderId="19" xfId="0" applyFont="1" applyBorder="1">
      <alignment vertical="center"/>
    </xf>
    <xf numFmtId="0" fontId="55" fillId="0" borderId="0" xfId="0" applyFont="1" applyAlignment="1"/>
    <xf numFmtId="0" fontId="55" fillId="0" borderId="16" xfId="0" applyFont="1" applyBorder="1" applyAlignment="1">
      <alignment horizontal="center" vertical="center"/>
    </xf>
    <xf numFmtId="0" fontId="55" fillId="0" borderId="234" xfId="0" applyFont="1" applyBorder="1" applyAlignment="1">
      <alignment horizontal="center" vertical="center"/>
    </xf>
    <xf numFmtId="0" fontId="55" fillId="0" borderId="2" xfId="0" applyFont="1" applyBorder="1">
      <alignment vertical="center"/>
    </xf>
    <xf numFmtId="0" fontId="55" fillId="0" borderId="3" xfId="0" applyFont="1" applyBorder="1">
      <alignment vertical="center"/>
    </xf>
    <xf numFmtId="0" fontId="55" fillId="0" borderId="4" xfId="0" applyFont="1" applyBorder="1">
      <alignment vertical="center"/>
    </xf>
    <xf numFmtId="0" fontId="55" fillId="0" borderId="5" xfId="0" applyFont="1" applyBorder="1">
      <alignment vertical="center"/>
    </xf>
    <xf numFmtId="0" fontId="55" fillId="0" borderId="6" xfId="0" applyFont="1" applyBorder="1">
      <alignment vertical="center"/>
    </xf>
    <xf numFmtId="0" fontId="55" fillId="0" borderId="8" xfId="0" applyFont="1" applyBorder="1">
      <alignment vertical="center"/>
    </xf>
    <xf numFmtId="0" fontId="55" fillId="0" borderId="7" xfId="0" applyFont="1" applyBorder="1">
      <alignment vertical="center"/>
    </xf>
    <xf numFmtId="0" fontId="60" fillId="0" borderId="12" xfId="0" applyFont="1" applyBorder="1">
      <alignment vertical="center"/>
    </xf>
    <xf numFmtId="0" fontId="60" fillId="0" borderId="13" xfId="0" applyFont="1" applyBorder="1">
      <alignment vertical="center"/>
    </xf>
    <xf numFmtId="0" fontId="60" fillId="0" borderId="14" xfId="0" applyFont="1" applyBorder="1">
      <alignment vertical="center"/>
    </xf>
    <xf numFmtId="0" fontId="60" fillId="0" borderId="16" xfId="0" applyFont="1" applyBorder="1">
      <alignment vertical="center"/>
    </xf>
    <xf numFmtId="0" fontId="60" fillId="0" borderId="0" xfId="0" applyFont="1">
      <alignment vertical="center"/>
    </xf>
    <xf numFmtId="0" fontId="60" fillId="0" borderId="15" xfId="0" applyFont="1" applyBorder="1">
      <alignment vertical="center"/>
    </xf>
    <xf numFmtId="0" fontId="55" fillId="0" borderId="17" xfId="0" applyFont="1" applyBorder="1">
      <alignment vertical="center"/>
    </xf>
    <xf numFmtId="0" fontId="55" fillId="0" borderId="18" xfId="0" applyFont="1" applyBorder="1">
      <alignment vertical="center"/>
    </xf>
    <xf numFmtId="0" fontId="60" fillId="0" borderId="17" xfId="0" applyFont="1" applyBorder="1">
      <alignment vertical="center"/>
    </xf>
    <xf numFmtId="0" fontId="60" fillId="0" borderId="18" xfId="0" applyFont="1" applyBorder="1">
      <alignment vertical="center"/>
    </xf>
    <xf numFmtId="0" fontId="60" fillId="0" borderId="19" xfId="0" applyFont="1" applyBorder="1">
      <alignment vertical="center"/>
    </xf>
    <xf numFmtId="0" fontId="104" fillId="0" borderId="0" xfId="0" applyFont="1">
      <alignment vertical="center"/>
    </xf>
    <xf numFmtId="0" fontId="10" fillId="0" borderId="0" xfId="0" applyFont="1" applyAlignment="1">
      <alignment horizontal="center" vertical="center"/>
    </xf>
    <xf numFmtId="0" fontId="55" fillId="0" borderId="242" xfId="0" applyFont="1" applyBorder="1" applyAlignment="1">
      <alignment horizontal="center" vertical="center"/>
    </xf>
    <xf numFmtId="0" fontId="55" fillId="0" borderId="258" xfId="0" applyFont="1" applyBorder="1" applyAlignment="1">
      <alignment horizontal="center" vertical="center"/>
    </xf>
    <xf numFmtId="0" fontId="55" fillId="0" borderId="79" xfId="0" applyFont="1" applyBorder="1">
      <alignment vertical="center"/>
    </xf>
    <xf numFmtId="0" fontId="55" fillId="0" borderId="104" xfId="0" applyFont="1" applyBorder="1">
      <alignment vertical="center"/>
    </xf>
    <xf numFmtId="0" fontId="55" fillId="0" borderId="161" xfId="0" applyFont="1" applyBorder="1">
      <alignment vertical="center"/>
    </xf>
    <xf numFmtId="0" fontId="55" fillId="0" borderId="103" xfId="0" applyFont="1" applyBorder="1">
      <alignment vertical="center"/>
    </xf>
    <xf numFmtId="0" fontId="62" fillId="0" borderId="15" xfId="0" applyFont="1" applyBorder="1" applyAlignment="1">
      <alignment horizontal="center" vertical="center"/>
    </xf>
    <xf numFmtId="0" fontId="55" fillId="0" borderId="18" xfId="0" applyFont="1" applyBorder="1" applyAlignment="1">
      <alignment horizontal="center" vertical="center"/>
    </xf>
    <xf numFmtId="0" fontId="62" fillId="0" borderId="18" xfId="0" applyFont="1" applyBorder="1" applyAlignment="1">
      <alignment horizontal="center" vertical="center"/>
    </xf>
    <xf numFmtId="0" fontId="62" fillId="0" borderId="19" xfId="0" applyFont="1" applyBorder="1" applyAlignment="1">
      <alignment horizontal="center" vertical="center"/>
    </xf>
    <xf numFmtId="3" fontId="10" fillId="0" borderId="0" xfId="0" applyNumberFormat="1" applyFont="1">
      <alignment vertical="center"/>
    </xf>
    <xf numFmtId="3" fontId="36" fillId="0" borderId="0" xfId="0" applyNumberFormat="1" applyFont="1">
      <alignment vertical="center"/>
    </xf>
    <xf numFmtId="3" fontId="104" fillId="0" borderId="0" xfId="0" applyNumberFormat="1" applyFont="1">
      <alignment vertical="center"/>
    </xf>
    <xf numFmtId="3" fontId="32" fillId="0" borderId="0" xfId="0" applyNumberFormat="1" applyFont="1">
      <alignment vertical="center"/>
    </xf>
    <xf numFmtId="3" fontId="118" fillId="0" borderId="0" xfId="0" applyNumberFormat="1" applyFont="1" applyAlignment="1">
      <alignment horizontal="center" vertical="center"/>
    </xf>
    <xf numFmtId="3" fontId="110" fillId="0" borderId="0" xfId="0" applyNumberFormat="1" applyFont="1">
      <alignment vertical="center"/>
    </xf>
    <xf numFmtId="3" fontId="55" fillId="0" borderId="0" xfId="0" applyNumberFormat="1" applyFont="1">
      <alignment vertical="center"/>
    </xf>
    <xf numFmtId="3" fontId="55" fillId="0" borderId="0" xfId="0" applyNumberFormat="1" applyFont="1" applyAlignment="1">
      <alignment horizontal="right" vertical="center"/>
    </xf>
    <xf numFmtId="3" fontId="58" fillId="0" borderId="0" xfId="3" applyNumberFormat="1" applyFont="1" applyAlignment="1">
      <alignment vertical="center"/>
    </xf>
    <xf numFmtId="3" fontId="55" fillId="0" borderId="12" xfId="0" applyNumberFormat="1" applyFont="1" applyBorder="1">
      <alignment vertical="center"/>
    </xf>
    <xf numFmtId="3" fontId="55" fillId="0" borderId="13" xfId="0" applyNumberFormat="1" applyFont="1" applyBorder="1">
      <alignment vertical="center"/>
    </xf>
    <xf numFmtId="3" fontId="55" fillId="0" borderId="14" xfId="0" applyNumberFormat="1" applyFont="1" applyBorder="1">
      <alignment vertical="center"/>
    </xf>
    <xf numFmtId="3" fontId="55" fillId="0" borderId="16" xfId="0" applyNumberFormat="1" applyFont="1" applyBorder="1">
      <alignment vertical="center"/>
    </xf>
    <xf numFmtId="3" fontId="55" fillId="0" borderId="15" xfId="0" applyNumberFormat="1" applyFont="1" applyBorder="1">
      <alignment vertical="center"/>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6" fillId="0" borderId="0" xfId="0" applyNumberFormat="1" applyFont="1">
      <alignment vertical="center"/>
    </xf>
    <xf numFmtId="3" fontId="56" fillId="0" borderId="16" xfId="0" applyNumberFormat="1" applyFont="1" applyBorder="1" applyAlignment="1">
      <alignment horizontal="center" vertical="center"/>
    </xf>
    <xf numFmtId="3" fontId="57" fillId="0" borderId="0" xfId="0" applyNumberFormat="1" applyFont="1">
      <alignment vertical="center"/>
    </xf>
    <xf numFmtId="3" fontId="12" fillId="0" borderId="0" xfId="0" applyNumberFormat="1" applyFont="1">
      <alignment vertical="center"/>
    </xf>
    <xf numFmtId="3" fontId="30" fillId="0" borderId="0" xfId="0" applyNumberFormat="1" applyFont="1">
      <alignment vertical="center"/>
    </xf>
    <xf numFmtId="3" fontId="55" fillId="0" borderId="131" xfId="0" applyNumberFormat="1" applyFont="1" applyBorder="1">
      <alignment vertical="center"/>
    </xf>
    <xf numFmtId="3" fontId="55" fillId="0" borderId="132" xfId="0" applyNumberFormat="1" applyFont="1" applyBorder="1">
      <alignment vertical="center"/>
    </xf>
    <xf numFmtId="3" fontId="55" fillId="0" borderId="133" xfId="0" applyNumberFormat="1" applyFont="1" applyBorder="1" applyAlignment="1">
      <alignment horizontal="right" vertical="center"/>
    </xf>
    <xf numFmtId="3" fontId="55" fillId="0" borderId="17" xfId="0" applyNumberFormat="1" applyFont="1" applyBorder="1">
      <alignment vertical="center"/>
    </xf>
    <xf numFmtId="3" fontId="55" fillId="0" borderId="18" xfId="0" applyNumberFormat="1" applyFont="1" applyBorder="1">
      <alignment vertical="center"/>
    </xf>
    <xf numFmtId="3" fontId="55" fillId="0" borderId="19" xfId="0" applyNumberFormat="1" applyFont="1" applyBorder="1" applyAlignment="1">
      <alignment horizontal="right" vertical="center"/>
    </xf>
    <xf numFmtId="3" fontId="55" fillId="0" borderId="128" xfId="0" applyNumberFormat="1" applyFont="1" applyBorder="1">
      <alignment vertical="center"/>
    </xf>
    <xf numFmtId="3" fontId="55" fillId="0" borderId="129" xfId="0" applyNumberFormat="1" applyFont="1" applyBorder="1">
      <alignment vertical="center"/>
    </xf>
    <xf numFmtId="3" fontId="55" fillId="0" borderId="130" xfId="0" applyNumberFormat="1" applyFont="1" applyBorder="1">
      <alignment vertical="center"/>
    </xf>
    <xf numFmtId="3" fontId="55" fillId="0" borderId="117" xfId="0" applyNumberFormat="1" applyFont="1" applyBorder="1">
      <alignment vertical="center"/>
    </xf>
    <xf numFmtId="3" fontId="55" fillId="0" borderId="118" xfId="0" applyNumberFormat="1" applyFont="1" applyBorder="1">
      <alignment vertical="center"/>
    </xf>
    <xf numFmtId="3" fontId="55" fillId="0" borderId="119" xfId="0" applyNumberFormat="1" applyFont="1" applyBorder="1">
      <alignment vertical="center"/>
    </xf>
    <xf numFmtId="3" fontId="55" fillId="0" borderId="125" xfId="0" applyNumberFormat="1" applyFont="1" applyBorder="1">
      <alignment vertical="center"/>
    </xf>
    <xf numFmtId="3" fontId="55" fillId="0" borderId="126" xfId="0" applyNumberFormat="1" applyFont="1" applyBorder="1">
      <alignment vertical="center"/>
    </xf>
    <xf numFmtId="3" fontId="55" fillId="0" borderId="127" xfId="0" applyNumberFormat="1" applyFont="1" applyBorder="1">
      <alignment vertical="center"/>
    </xf>
    <xf numFmtId="3" fontId="55" fillId="0" borderId="120" xfId="0" applyNumberFormat="1" applyFont="1" applyBorder="1">
      <alignment vertical="center"/>
    </xf>
    <xf numFmtId="3" fontId="55" fillId="0" borderId="121" xfId="0" applyNumberFormat="1" applyFont="1" applyBorder="1">
      <alignment vertical="center"/>
    </xf>
    <xf numFmtId="3" fontId="55" fillId="0" borderId="122" xfId="0" applyNumberFormat="1" applyFont="1" applyBorder="1">
      <alignment vertical="center"/>
    </xf>
    <xf numFmtId="3" fontId="55" fillId="0" borderId="114" xfId="0" applyNumberFormat="1" applyFont="1" applyBorder="1">
      <alignment vertical="center"/>
    </xf>
    <xf numFmtId="3" fontId="55" fillId="0" borderId="115" xfId="0" applyNumberFormat="1" applyFont="1" applyBorder="1">
      <alignment vertical="center"/>
    </xf>
    <xf numFmtId="3" fontId="55" fillId="0" borderId="116" xfId="0" applyNumberFormat="1" applyFont="1" applyBorder="1">
      <alignment vertical="center"/>
    </xf>
    <xf numFmtId="3" fontId="55" fillId="0" borderId="19" xfId="0" applyNumberFormat="1" applyFont="1" applyBorder="1">
      <alignment vertical="center"/>
    </xf>
    <xf numFmtId="0" fontId="119" fillId="0" borderId="0" xfId="0" applyFont="1" applyAlignment="1">
      <alignment horizontal="center" vertical="center"/>
    </xf>
    <xf numFmtId="0" fontId="30" fillId="0" borderId="99" xfId="0" applyFont="1" applyBorder="1">
      <alignment vertical="center"/>
    </xf>
    <xf numFmtId="0" fontId="30" fillId="0" borderId="155" xfId="0" applyFont="1" applyBorder="1">
      <alignment vertical="center"/>
    </xf>
    <xf numFmtId="0" fontId="30" fillId="0" borderId="76" xfId="0" applyFont="1" applyBorder="1">
      <alignment vertical="center"/>
    </xf>
    <xf numFmtId="0" fontId="30" fillId="0" borderId="97" xfId="0" applyFont="1" applyBorder="1">
      <alignment vertical="center"/>
    </xf>
    <xf numFmtId="0" fontId="30" fillId="0" borderId="79" xfId="0" applyFont="1" applyBorder="1">
      <alignment vertical="center"/>
    </xf>
    <xf numFmtId="0" fontId="30" fillId="0" borderId="156" xfId="0" applyFont="1" applyBorder="1">
      <alignment vertical="center"/>
    </xf>
    <xf numFmtId="0" fontId="30" fillId="0" borderId="77" xfId="0" applyFont="1" applyBorder="1">
      <alignment vertical="center"/>
    </xf>
    <xf numFmtId="0" fontId="30" fillId="0" borderId="163" xfId="0" applyFont="1" applyBorder="1">
      <alignment vertical="center"/>
    </xf>
    <xf numFmtId="0" fontId="30" fillId="0" borderId="72" xfId="0" applyFont="1" applyBorder="1">
      <alignment vertical="center"/>
    </xf>
    <xf numFmtId="0" fontId="30" fillId="0" borderId="80" xfId="0" applyFont="1" applyBorder="1">
      <alignment vertical="center"/>
    </xf>
    <xf numFmtId="0" fontId="30" fillId="0" borderId="100" xfId="0" applyFont="1" applyBorder="1">
      <alignment vertical="center"/>
    </xf>
    <xf numFmtId="0" fontId="33" fillId="0" borderId="71" xfId="0" applyFont="1" applyBorder="1">
      <alignment vertical="center"/>
    </xf>
    <xf numFmtId="0" fontId="90" fillId="0" borderId="165" xfId="0" applyFont="1" applyBorder="1" applyAlignment="1">
      <alignment horizontal="left" vertical="center"/>
    </xf>
    <xf numFmtId="0" fontId="97" fillId="0" borderId="97" xfId="0" applyFont="1" applyBorder="1">
      <alignment vertical="center"/>
    </xf>
    <xf numFmtId="0" fontId="90" fillId="0" borderId="78" xfId="0" applyFont="1" applyBorder="1" applyAlignment="1">
      <alignment vertical="center" wrapText="1"/>
    </xf>
    <xf numFmtId="0" fontId="81" fillId="0" borderId="159" xfId="0" applyFont="1" applyBorder="1" applyAlignment="1">
      <alignment vertical="center" wrapText="1"/>
    </xf>
    <xf numFmtId="0" fontId="33" fillId="0" borderId="0" xfId="0" quotePrefix="1" applyFont="1">
      <alignment vertical="center"/>
    </xf>
    <xf numFmtId="0" fontId="9" fillId="0" borderId="10" xfId="0" applyFont="1" applyBorder="1" applyAlignment="1">
      <alignment horizontal="left" vertical="center" wrapText="1"/>
    </xf>
    <xf numFmtId="0" fontId="6" fillId="0" borderId="0" xfId="0" applyFont="1" applyProtection="1">
      <alignment vertical="center"/>
      <protection locked="0"/>
    </xf>
    <xf numFmtId="0" fontId="6" fillId="0" borderId="18" xfId="0" applyFont="1" applyBorder="1" applyProtection="1">
      <alignment vertical="center"/>
      <protection locked="0"/>
    </xf>
    <xf numFmtId="180" fontId="91" fillId="0" borderId="191" xfId="0" applyNumberFormat="1" applyFont="1" applyBorder="1" applyAlignment="1" applyProtection="1">
      <alignment horizontal="left" vertical="center"/>
      <protection locked="0"/>
    </xf>
    <xf numFmtId="0" fontId="40" fillId="0" borderId="96" xfId="5" applyBorder="1" applyProtection="1">
      <alignment vertical="center"/>
      <protection locked="0"/>
    </xf>
    <xf numFmtId="0" fontId="30" fillId="0" borderId="0" xfId="0" applyFont="1" applyAlignment="1">
      <alignment vertical="center" wrapText="1"/>
    </xf>
    <xf numFmtId="0" fontId="31" fillId="0" borderId="103" xfId="0" applyFont="1" applyBorder="1" applyAlignment="1">
      <alignment vertical="top" wrapText="1" readingOrder="1"/>
    </xf>
    <xf numFmtId="0" fontId="41" fillId="0" borderId="101" xfId="5" applyFont="1" applyBorder="1">
      <alignment vertical="center"/>
    </xf>
    <xf numFmtId="0" fontId="55" fillId="0" borderId="270" xfId="0" applyFont="1" applyBorder="1" applyAlignment="1">
      <alignment horizontal="center" vertical="center"/>
    </xf>
    <xf numFmtId="0" fontId="9" fillId="0" borderId="5" xfId="0" applyFont="1" applyBorder="1" applyAlignment="1">
      <alignment horizontal="center" vertical="center" wrapText="1"/>
    </xf>
    <xf numFmtId="0" fontId="57" fillId="0" borderId="16" xfId="0" applyFont="1" applyBorder="1">
      <alignment vertical="center"/>
    </xf>
    <xf numFmtId="0" fontId="138" fillId="0" borderId="0" xfId="0" applyFont="1">
      <alignment vertical="center"/>
    </xf>
    <xf numFmtId="0" fontId="57" fillId="0" borderId="15" xfId="0" applyFont="1" applyBorder="1">
      <alignment vertical="center"/>
    </xf>
    <xf numFmtId="0" fontId="139" fillId="0" borderId="0" xfId="0" applyFont="1">
      <alignment vertical="center"/>
    </xf>
    <xf numFmtId="0" fontId="6" fillId="0" borderId="13" xfId="0" applyFont="1" applyBorder="1" applyAlignment="1">
      <alignment horizontal="center" vertical="center" wrapText="1"/>
    </xf>
    <xf numFmtId="0" fontId="55" fillId="0" borderId="100" xfId="0" applyFont="1" applyBorder="1">
      <alignment vertical="center"/>
    </xf>
    <xf numFmtId="0" fontId="55" fillId="0" borderId="231" xfId="0" applyFont="1" applyBorder="1">
      <alignment vertical="center"/>
    </xf>
    <xf numFmtId="0" fontId="55" fillId="0" borderId="222" xfId="0" applyFont="1" applyBorder="1">
      <alignment vertical="center"/>
    </xf>
    <xf numFmtId="0" fontId="55" fillId="0" borderId="237" xfId="0" applyFont="1" applyBorder="1">
      <alignment vertical="center"/>
    </xf>
    <xf numFmtId="0" fontId="55" fillId="0" borderId="238" xfId="0" applyFont="1" applyBorder="1">
      <alignment vertical="center"/>
    </xf>
    <xf numFmtId="0" fontId="55" fillId="0" borderId="239" xfId="0" applyFont="1" applyBorder="1">
      <alignment vertical="center"/>
    </xf>
    <xf numFmtId="0" fontId="55" fillId="0" borderId="99" xfId="0" applyFont="1" applyBorder="1">
      <alignment vertical="center"/>
    </xf>
    <xf numFmtId="0" fontId="55" fillId="0" borderId="240" xfId="0" applyFont="1" applyBorder="1">
      <alignment vertical="center"/>
    </xf>
    <xf numFmtId="0" fontId="55" fillId="0" borderId="241" xfId="0" applyFont="1" applyBorder="1">
      <alignment vertical="center"/>
    </xf>
    <xf numFmtId="0" fontId="6" fillId="0" borderId="12" xfId="0" applyFont="1" applyBorder="1" applyAlignment="1">
      <alignment horizontal="center" vertical="center" wrapText="1"/>
    </xf>
    <xf numFmtId="0" fontId="9" fillId="0" borderId="272" xfId="0" applyFont="1" applyBorder="1" applyAlignment="1">
      <alignment horizontal="center" vertical="center" wrapText="1"/>
    </xf>
    <xf numFmtId="0" fontId="0" fillId="0" borderId="18" xfId="0" applyBorder="1" applyAlignment="1">
      <alignment horizontal="center" vertical="center" wrapText="1"/>
    </xf>
    <xf numFmtId="0" fontId="56" fillId="0" borderId="0" xfId="0" applyFont="1" applyAlignment="1">
      <alignment horizontal="center" vertical="center"/>
    </xf>
    <xf numFmtId="0" fontId="62" fillId="0" borderId="0" xfId="0" applyFont="1" applyAlignment="1">
      <alignment horizontal="center" vertical="center"/>
    </xf>
    <xf numFmtId="0" fontId="61" fillId="0" borderId="0" xfId="0" applyFont="1">
      <alignment vertical="center"/>
    </xf>
    <xf numFmtId="0" fontId="55" fillId="0" borderId="0" xfId="0" applyFont="1" applyAlignment="1">
      <alignment horizontal="left" vertical="center"/>
    </xf>
    <xf numFmtId="0" fontId="124" fillId="0" borderId="0" xfId="0" applyFont="1">
      <alignment vertical="center"/>
    </xf>
    <xf numFmtId="0" fontId="59" fillId="0" borderId="0" xfId="0" applyFont="1" applyAlignment="1">
      <alignment horizontal="center" vertical="center"/>
    </xf>
    <xf numFmtId="49" fontId="8" fillId="0" borderId="0" xfId="0" applyNumberFormat="1" applyFont="1" applyAlignment="1">
      <alignment horizontal="center" vertical="center"/>
    </xf>
    <xf numFmtId="0" fontId="12" fillId="0" borderId="0" xfId="0" applyFont="1" applyAlignment="1">
      <alignment horizontal="center" vertical="center" wrapText="1" shrinkToFit="1"/>
    </xf>
    <xf numFmtId="0" fontId="10" fillId="0" borderId="13" xfId="0" applyFont="1" applyBorder="1">
      <alignment vertical="center"/>
    </xf>
    <xf numFmtId="0" fontId="122" fillId="0" borderId="0" xfId="0" applyFont="1" applyAlignment="1">
      <alignment horizontal="left" vertical="center"/>
    </xf>
    <xf numFmtId="0" fontId="1" fillId="4" borderId="0" xfId="0" applyFont="1" applyFill="1">
      <alignment vertical="center"/>
    </xf>
    <xf numFmtId="0" fontId="91" fillId="0" borderId="0" xfId="0" applyFont="1" applyProtection="1">
      <alignment vertical="center"/>
      <protection locked="0"/>
    </xf>
    <xf numFmtId="0" fontId="92" fillId="0" borderId="153" xfId="0" applyFont="1" applyBorder="1" applyAlignment="1">
      <alignment vertical="center" wrapText="1"/>
    </xf>
    <xf numFmtId="0" fontId="90" fillId="0" borderId="161" xfId="0" applyFont="1" applyBorder="1" applyAlignment="1">
      <alignment horizontal="left" vertical="top" wrapText="1"/>
    </xf>
    <xf numFmtId="0" fontId="90" fillId="0" borderId="160" xfId="0" applyFont="1" applyBorder="1">
      <alignment vertical="center"/>
    </xf>
    <xf numFmtId="0" fontId="130" fillId="0" borderId="154" xfId="0" applyFont="1" applyBorder="1">
      <alignment vertical="center"/>
    </xf>
    <xf numFmtId="0" fontId="129" fillId="0" borderId="101" xfId="0" applyFont="1" applyBorder="1">
      <alignment vertical="center"/>
    </xf>
    <xf numFmtId="0" fontId="129" fillId="0" borderId="0" xfId="0" applyFont="1">
      <alignment vertical="center"/>
    </xf>
    <xf numFmtId="0" fontId="91" fillId="0" borderId="165" xfId="0" applyFont="1" applyBorder="1" applyAlignment="1">
      <alignment vertical="center" wrapText="1"/>
    </xf>
    <xf numFmtId="0" fontId="123" fillId="0" borderId="165" xfId="0" applyFont="1" applyBorder="1" applyAlignment="1">
      <alignment vertical="center" wrapText="1"/>
    </xf>
    <xf numFmtId="0" fontId="81" fillId="0" borderId="165" xfId="0" applyFont="1" applyBorder="1" applyAlignment="1">
      <alignment vertical="center" wrapText="1"/>
    </xf>
    <xf numFmtId="0" fontId="123" fillId="0" borderId="158" xfId="0" applyFont="1" applyBorder="1" applyAlignment="1">
      <alignment vertical="center" wrapText="1"/>
    </xf>
    <xf numFmtId="0" fontId="91" fillId="0" borderId="73" xfId="0" applyFont="1" applyBorder="1" applyAlignment="1">
      <alignment horizontal="left" vertical="center"/>
    </xf>
    <xf numFmtId="0" fontId="81" fillId="0" borderId="161" xfId="0" applyFont="1" applyBorder="1" applyAlignment="1">
      <alignment horizontal="left" vertical="center"/>
    </xf>
    <xf numFmtId="0" fontId="90" fillId="0" borderId="98" xfId="0" applyFont="1" applyBorder="1" applyAlignment="1">
      <alignment vertical="center" wrapText="1"/>
    </xf>
    <xf numFmtId="0" fontId="143" fillId="0" borderId="0" xfId="0" quotePrefix="1" applyFont="1">
      <alignment vertical="center"/>
    </xf>
    <xf numFmtId="0" fontId="90" fillId="0" borderId="153" xfId="0" applyFont="1" applyBorder="1">
      <alignment vertical="center"/>
    </xf>
    <xf numFmtId="0" fontId="91" fillId="0" borderId="98" xfId="0" applyFont="1" applyBorder="1" applyAlignment="1" applyProtection="1">
      <alignment horizontal="left" vertical="center"/>
      <protection locked="0"/>
    </xf>
    <xf numFmtId="0" fontId="9" fillId="0" borderId="0" xfId="0" applyFont="1" applyAlignment="1" applyProtection="1">
      <alignment horizontal="right" vertical="center" wrapText="1"/>
      <protection locked="0"/>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59" xfId="0" applyFont="1" applyBorder="1" applyAlignment="1">
      <alignment vertical="center" wrapText="1"/>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10" xfId="0" applyFont="1" applyBorder="1" applyAlignment="1">
      <alignment horizontal="center" vertical="center"/>
    </xf>
    <xf numFmtId="0" fontId="91" fillId="0" borderId="98" xfId="4" applyNumberFormat="1" applyFont="1" applyBorder="1" applyAlignment="1" applyProtection="1">
      <alignment horizontal="left" vertical="center"/>
      <protection locked="0"/>
    </xf>
    <xf numFmtId="0" fontId="75" fillId="0" borderId="3" xfId="0" applyFont="1" applyBorder="1" applyAlignment="1" applyProtection="1">
      <alignment vertical="center" wrapText="1"/>
      <protection locked="0"/>
    </xf>
    <xf numFmtId="0" fontId="75" fillId="0" borderId="0" xfId="0" applyFont="1" applyAlignment="1" applyProtection="1">
      <alignment vertical="center" wrapText="1"/>
      <protection locked="0"/>
    </xf>
    <xf numFmtId="0" fontId="0" fillId="0" borderId="5" xfId="0" applyBorder="1" applyProtection="1">
      <alignment vertical="center"/>
      <protection locked="0"/>
    </xf>
    <xf numFmtId="0" fontId="0" fillId="0" borderId="0" xfId="0" applyProtection="1">
      <alignment vertical="center"/>
      <protection locked="0"/>
    </xf>
    <xf numFmtId="0" fontId="9" fillId="0" borderId="7" xfId="0" applyFont="1" applyBorder="1" applyAlignment="1" applyProtection="1">
      <alignment horizontal="left" vertical="center" wrapText="1"/>
      <protection locked="0"/>
    </xf>
    <xf numFmtId="0" fontId="9" fillId="0" borderId="68" xfId="0" applyFont="1" applyBorder="1" applyAlignment="1">
      <alignment vertical="center" wrapText="1"/>
    </xf>
    <xf numFmtId="0" fontId="9" fillId="0" borderId="142" xfId="0" applyFont="1" applyBorder="1" applyAlignment="1">
      <alignment vertical="center" wrapText="1"/>
    </xf>
    <xf numFmtId="181" fontId="91" fillId="0" borderId="82" xfId="0" applyNumberFormat="1" applyFont="1" applyBorder="1" applyProtection="1">
      <alignment vertical="center"/>
      <protection locked="0"/>
    </xf>
    <xf numFmtId="182" fontId="91" fillId="0" borderId="82" xfId="0" applyNumberFormat="1" applyFont="1" applyBorder="1" applyProtection="1">
      <alignment vertical="center"/>
      <protection locked="0"/>
    </xf>
    <xf numFmtId="0" fontId="91" fillId="0" borderId="162" xfId="0" applyFont="1" applyBorder="1" applyAlignment="1">
      <alignment vertical="center" wrapText="1"/>
    </xf>
    <xf numFmtId="0" fontId="90" fillId="0" borderId="157" xfId="0" applyFont="1" applyBorder="1" applyAlignment="1">
      <alignment horizontal="left" vertical="center"/>
    </xf>
    <xf numFmtId="0" fontId="32" fillId="0" borderId="213" xfId="0" applyFont="1" applyBorder="1">
      <alignment vertical="center"/>
    </xf>
    <xf numFmtId="0" fontId="87" fillId="0" borderId="153" xfId="0" applyFont="1" applyBorder="1">
      <alignment vertical="center"/>
    </xf>
    <xf numFmtId="0" fontId="41" fillId="0" borderId="275" xfId="5" applyFont="1" applyFill="1" applyBorder="1" applyProtection="1">
      <alignment vertical="center"/>
    </xf>
    <xf numFmtId="0" fontId="31" fillId="0" borderId="276" xfId="0" applyFont="1" applyBorder="1">
      <alignment vertical="center"/>
    </xf>
    <xf numFmtId="0" fontId="31" fillId="0" borderId="277" xfId="0" applyFont="1" applyBorder="1">
      <alignment vertical="center"/>
    </xf>
    <xf numFmtId="0" fontId="41" fillId="0" borderId="100" xfId="5" applyFont="1" applyBorder="1" applyAlignment="1" applyProtection="1">
      <alignment horizontal="left" vertical="center"/>
    </xf>
    <xf numFmtId="0" fontId="115" fillId="0" borderId="154" xfId="5" applyFont="1" applyBorder="1" applyAlignment="1" applyProtection="1">
      <alignment vertical="center"/>
    </xf>
    <xf numFmtId="0" fontId="102" fillId="0" borderId="155" xfId="5" applyFont="1" applyBorder="1" applyAlignment="1" applyProtection="1">
      <alignment vertical="center"/>
    </xf>
    <xf numFmtId="0" fontId="102" fillId="0" borderId="156" xfId="5" applyFont="1" applyBorder="1" applyAlignment="1" applyProtection="1">
      <alignment vertical="center"/>
    </xf>
    <xf numFmtId="38" fontId="87" fillId="0" borderId="158" xfId="4" applyFont="1" applyFill="1" applyBorder="1" applyProtection="1">
      <alignment vertical="center"/>
    </xf>
    <xf numFmtId="0" fontId="41" fillId="0" borderId="77" xfId="5" applyFont="1" applyBorder="1" applyAlignment="1" applyProtection="1">
      <alignment horizontal="left" vertical="center"/>
    </xf>
    <xf numFmtId="0" fontId="87" fillId="0" borderId="157" xfId="0" applyFont="1" applyBorder="1">
      <alignment vertical="center"/>
    </xf>
    <xf numFmtId="0" fontId="66" fillId="0" borderId="77" xfId="0" applyFont="1" applyBorder="1" applyAlignment="1">
      <alignment horizontal="left" vertical="center"/>
    </xf>
    <xf numFmtId="0" fontId="41" fillId="8" borderId="77" xfId="5" applyFont="1" applyFill="1" applyBorder="1" applyAlignment="1" applyProtection="1">
      <alignment horizontal="left" vertical="center"/>
    </xf>
    <xf numFmtId="0" fontId="87" fillId="8" borderId="157" xfId="0" applyFont="1" applyFill="1" applyBorder="1">
      <alignment vertical="center"/>
    </xf>
    <xf numFmtId="0" fontId="41" fillId="0" borderId="80" xfId="5" applyFont="1" applyBorder="1" applyAlignment="1" applyProtection="1">
      <alignment horizontal="left" vertical="center"/>
    </xf>
    <xf numFmtId="0" fontId="39" fillId="0" borderId="0" xfId="0" quotePrefix="1" applyFont="1">
      <alignment vertical="center"/>
    </xf>
    <xf numFmtId="0" fontId="148" fillId="0" borderId="0" xfId="0" applyFont="1">
      <alignment vertical="center"/>
    </xf>
    <xf numFmtId="0" fontId="148" fillId="0" borderId="73" xfId="0" applyFont="1" applyBorder="1">
      <alignment vertical="center"/>
    </xf>
    <xf numFmtId="0" fontId="38" fillId="0" borderId="0" xfId="2" applyFont="1" applyAlignment="1">
      <alignment vertical="center"/>
    </xf>
    <xf numFmtId="14" fontId="31" fillId="0" borderId="0" xfId="5" applyNumberFormat="1" applyFont="1" applyAlignment="1" applyProtection="1">
      <alignment vertical="center"/>
    </xf>
    <xf numFmtId="0" fontId="137" fillId="0" borderId="0" xfId="0" applyFont="1">
      <alignment vertical="center"/>
    </xf>
    <xf numFmtId="0" fontId="137" fillId="0" borderId="18" xfId="0" applyFont="1" applyBorder="1">
      <alignment vertical="center"/>
    </xf>
    <xf numFmtId="0" fontId="9" fillId="0" borderId="8" xfId="0" applyFont="1" applyBorder="1" applyAlignment="1">
      <alignment horizontal="center" vertical="center" wrapText="1"/>
    </xf>
    <xf numFmtId="0" fontId="9" fillId="0" borderId="181" xfId="0" applyFont="1" applyBorder="1" applyAlignment="1">
      <alignment horizontal="center" vertical="center" wrapText="1"/>
    </xf>
    <xf numFmtId="0" fontId="9" fillId="0" borderId="28" xfId="0" applyFont="1" applyBorder="1" applyAlignment="1">
      <alignment horizontal="right" vertical="center" wrapText="1"/>
    </xf>
    <xf numFmtId="0" fontId="9" fillId="0" borderId="28" xfId="0" applyFont="1" applyBorder="1" applyAlignment="1">
      <alignment horizontal="center" vertical="center" wrapText="1"/>
    </xf>
    <xf numFmtId="0" fontId="9" fillId="0" borderId="29" xfId="0" applyFont="1" applyBorder="1" applyAlignment="1">
      <alignment horizontal="left" vertical="center" wrapText="1"/>
    </xf>
    <xf numFmtId="0" fontId="9" fillId="0" borderId="28" xfId="0" applyFont="1" applyBorder="1" applyAlignment="1">
      <alignment horizontal="left" vertical="center" wrapText="1"/>
    </xf>
    <xf numFmtId="0" fontId="9" fillId="0" borderId="27" xfId="0" applyFont="1" applyBorder="1" applyAlignment="1">
      <alignment horizontal="center" vertical="center" wrapText="1"/>
    </xf>
    <xf numFmtId="0" fontId="9" fillId="0" borderId="282" xfId="0" applyFont="1" applyBorder="1" applyAlignment="1">
      <alignment horizontal="left" vertical="center" wrapText="1"/>
    </xf>
    <xf numFmtId="49" fontId="91" fillId="0" borderId="212" xfId="0" applyNumberFormat="1" applyFont="1" applyBorder="1" applyProtection="1">
      <alignment vertical="center"/>
      <protection locked="0"/>
    </xf>
    <xf numFmtId="0" fontId="9" fillId="8" borderId="87" xfId="0" applyFont="1" applyFill="1" applyBorder="1">
      <alignment vertical="center"/>
    </xf>
    <xf numFmtId="0" fontId="9" fillId="8" borderId="9" xfId="0" applyFont="1" applyFill="1" applyBorder="1">
      <alignment vertical="center"/>
    </xf>
    <xf numFmtId="0" fontId="9" fillId="8" borderId="86" xfId="0" applyFont="1" applyFill="1" applyBorder="1">
      <alignment vertical="center"/>
    </xf>
    <xf numFmtId="0" fontId="9" fillId="8" borderId="49" xfId="0" applyFont="1" applyFill="1" applyBorder="1">
      <alignment vertical="center"/>
    </xf>
    <xf numFmtId="0" fontId="106" fillId="9" borderId="153" xfId="0" applyFont="1" applyFill="1" applyBorder="1">
      <alignment vertical="center"/>
    </xf>
    <xf numFmtId="0" fontId="90" fillId="0" borderId="205" xfId="0" applyFont="1" applyBorder="1" applyAlignment="1">
      <alignment horizontal="left" vertical="center"/>
    </xf>
    <xf numFmtId="0" fontId="84" fillId="2" borderId="101" xfId="0" applyFont="1" applyFill="1" applyBorder="1">
      <alignment vertical="center"/>
    </xf>
    <xf numFmtId="0" fontId="90" fillId="2" borderId="71" xfId="0" applyFont="1" applyFill="1" applyBorder="1" applyAlignment="1">
      <alignment horizontal="left" vertical="center"/>
    </xf>
    <xf numFmtId="0" fontId="9" fillId="0" borderId="9" xfId="0" applyFont="1" applyBorder="1">
      <alignment vertical="center"/>
    </xf>
    <xf numFmtId="0" fontId="9" fillId="0" borderId="10" xfId="0" applyFont="1" applyBorder="1">
      <alignment vertical="center"/>
    </xf>
    <xf numFmtId="0" fontId="9" fillId="0" borderId="16" xfId="0" applyFont="1" applyBorder="1">
      <alignment vertical="center"/>
    </xf>
    <xf numFmtId="49" fontId="91" fillId="0" borderId="82" xfId="0" applyNumberFormat="1" applyFont="1" applyBorder="1" applyProtection="1">
      <alignment vertical="center"/>
      <protection locked="0"/>
    </xf>
    <xf numFmtId="49" fontId="91" fillId="0" borderId="0" xfId="0" applyNumberFormat="1" applyFont="1" applyProtection="1">
      <alignment vertical="center"/>
      <protection locked="0"/>
    </xf>
    <xf numFmtId="0" fontId="90" fillId="0" borderId="0" xfId="0" applyFont="1" applyFill="1">
      <alignment vertical="center"/>
    </xf>
    <xf numFmtId="0" fontId="118" fillId="0" borderId="0" xfId="0" applyFont="1">
      <alignment vertical="center"/>
    </xf>
    <xf numFmtId="0" fontId="52" fillId="0" borderId="0" xfId="0" applyFont="1">
      <alignment vertical="center"/>
    </xf>
    <xf numFmtId="0" fontId="33" fillId="4" borderId="98" xfId="0" applyFont="1" applyFill="1" applyBorder="1">
      <alignment vertical="center"/>
    </xf>
    <xf numFmtId="0" fontId="33" fillId="4" borderId="99" xfId="0" applyFont="1" applyFill="1" applyBorder="1">
      <alignment vertical="center"/>
    </xf>
    <xf numFmtId="0" fontId="33" fillId="4" borderId="100" xfId="0" applyFont="1" applyFill="1" applyBorder="1">
      <alignment vertical="center"/>
    </xf>
    <xf numFmtId="0" fontId="112" fillId="0" borderId="0" xfId="5" applyFont="1" applyAlignment="1" applyProtection="1">
      <alignment vertical="center"/>
    </xf>
    <xf numFmtId="0" fontId="112" fillId="0" borderId="0" xfId="5" applyFont="1" applyAlignment="1" applyProtection="1">
      <alignment horizontal="left" vertical="center"/>
    </xf>
    <xf numFmtId="0" fontId="52" fillId="0" borderId="0" xfId="0" applyFont="1" applyAlignment="1">
      <alignment horizontal="center" vertical="center"/>
    </xf>
    <xf numFmtId="0" fontId="150" fillId="0" borderId="0" xfId="0" applyFont="1" applyAlignment="1">
      <alignment horizontal="center" vertical="center"/>
    </xf>
    <xf numFmtId="14" fontId="52" fillId="0" borderId="0" xfId="0" applyNumberFormat="1" applyFont="1" applyAlignment="1">
      <alignment horizontal="left" vertical="center"/>
    </xf>
    <xf numFmtId="0" fontId="51" fillId="0" borderId="0" xfId="5" applyFont="1" applyAlignment="1">
      <alignment horizontal="left" vertical="center"/>
    </xf>
    <xf numFmtId="14" fontId="31" fillId="0" borderId="0" xfId="5" applyNumberFormat="1" applyFont="1" applyAlignment="1" applyProtection="1">
      <alignment horizontal="left" vertical="center"/>
    </xf>
    <xf numFmtId="0" fontId="33" fillId="9" borderId="98" xfId="0" applyFont="1" applyFill="1" applyBorder="1">
      <alignment vertical="center"/>
    </xf>
    <xf numFmtId="0" fontId="33" fillId="9" borderId="99" xfId="0" applyFont="1" applyFill="1" applyBorder="1">
      <alignment vertical="center"/>
    </xf>
    <xf numFmtId="0" fontId="33" fillId="9" borderId="100" xfId="0" applyFont="1" applyFill="1" applyBorder="1">
      <alignment vertical="center"/>
    </xf>
    <xf numFmtId="0" fontId="41" fillId="0" borderId="71" xfId="5" applyFont="1" applyBorder="1" applyProtection="1">
      <alignment vertical="center"/>
    </xf>
    <xf numFmtId="0" fontId="42" fillId="0" borderId="0" xfId="5" applyFont="1" applyAlignment="1" applyProtection="1">
      <alignment vertical="top"/>
    </xf>
    <xf numFmtId="0" fontId="31" fillId="0" borderId="73" xfId="0" applyFont="1" applyBorder="1" applyAlignment="1" applyProtection="1">
      <alignment horizontal="center" vertical="center"/>
      <protection locked="0"/>
    </xf>
    <xf numFmtId="0" fontId="79" fillId="0" borderId="0" xfId="0" applyFont="1" applyAlignment="1">
      <alignment horizontal="center" vertical="center" wrapText="1"/>
    </xf>
    <xf numFmtId="0" fontId="41" fillId="0" borderId="98" xfId="5" applyFont="1" applyBorder="1" applyAlignment="1" applyProtection="1">
      <alignment horizontal="left" vertical="center"/>
    </xf>
    <xf numFmtId="0" fontId="41" fillId="0" borderId="99" xfId="5" applyFont="1" applyBorder="1" applyAlignment="1" applyProtection="1">
      <alignment horizontal="left" vertical="center"/>
    </xf>
    <xf numFmtId="0" fontId="31" fillId="0" borderId="147" xfId="0" applyFont="1" applyBorder="1" applyAlignment="1">
      <alignment horizontal="left" vertical="center" wrapText="1"/>
    </xf>
    <xf numFmtId="0" fontId="31" fillId="0" borderId="72" xfId="0" applyFont="1" applyBorder="1" applyAlignment="1">
      <alignment horizontal="left" vertical="center" wrapText="1"/>
    </xf>
    <xf numFmtId="0" fontId="31" fillId="0" borderId="103" xfId="0" applyFont="1" applyBorder="1" applyAlignment="1">
      <alignment horizontal="left" vertical="top" wrapText="1"/>
    </xf>
    <xf numFmtId="0" fontId="31" fillId="0" borderId="104" xfId="0" applyFont="1" applyBorder="1" applyAlignment="1">
      <alignment horizontal="left" vertical="top" wrapText="1"/>
    </xf>
    <xf numFmtId="0" fontId="41" fillId="0" borderId="82" xfId="5" applyFont="1" applyBorder="1" applyAlignment="1" applyProtection="1">
      <alignment horizontal="left" vertical="center"/>
    </xf>
    <xf numFmtId="0" fontId="41" fillId="0" borderId="76" xfId="5" applyFont="1" applyBorder="1" applyAlignment="1" applyProtection="1">
      <alignment horizontal="left" vertical="center"/>
    </xf>
    <xf numFmtId="0" fontId="41" fillId="0" borderId="78" xfId="5" applyFont="1" applyBorder="1" applyAlignment="1" applyProtection="1">
      <alignment horizontal="left" vertical="center"/>
    </xf>
    <xf numFmtId="0" fontId="41" fillId="0" borderId="79" xfId="5" applyFont="1" applyBorder="1" applyAlignment="1" applyProtection="1">
      <alignment horizontal="left" vertical="center"/>
    </xf>
    <xf numFmtId="0" fontId="115" fillId="0" borderId="98" xfId="5" applyFont="1" applyBorder="1" applyAlignment="1" applyProtection="1">
      <alignment horizontal="left" vertical="center"/>
    </xf>
    <xf numFmtId="0" fontId="115" fillId="0" borderId="99" xfId="5" applyFont="1" applyBorder="1" applyAlignment="1" applyProtection="1">
      <alignment horizontal="left" vertical="center"/>
    </xf>
    <xf numFmtId="0" fontId="115" fillId="0" borderId="100" xfId="5" applyFont="1" applyBorder="1" applyAlignment="1" applyProtection="1">
      <alignment horizontal="left" vertical="center"/>
    </xf>
    <xf numFmtId="0" fontId="121" fillId="8" borderId="82" xfId="5" applyFont="1" applyFill="1" applyBorder="1" applyAlignment="1" applyProtection="1">
      <alignment horizontal="left" vertical="center"/>
    </xf>
    <xf numFmtId="0" fontId="121" fillId="8" borderId="76" xfId="5" applyFont="1" applyFill="1" applyBorder="1" applyAlignment="1" applyProtection="1">
      <alignment horizontal="left" vertical="center"/>
    </xf>
    <xf numFmtId="0" fontId="4" fillId="0" borderId="57" xfId="0" applyFont="1" applyBorder="1">
      <alignment vertical="center"/>
    </xf>
    <xf numFmtId="0" fontId="4" fillId="0" borderId="179" xfId="0" applyFont="1" applyBorder="1">
      <alignment vertical="center"/>
    </xf>
    <xf numFmtId="0" fontId="4" fillId="0" borderId="66" xfId="0" applyFont="1" applyBorder="1">
      <alignment vertical="center"/>
    </xf>
    <xf numFmtId="0" fontId="4" fillId="0" borderId="180" xfId="0" applyFont="1" applyBorder="1">
      <alignment vertical="center"/>
    </xf>
    <xf numFmtId="0" fontId="75" fillId="0" borderId="10" xfId="0" applyFont="1" applyBorder="1" applyAlignment="1">
      <alignment horizontal="center" vertical="center" wrapText="1"/>
    </xf>
    <xf numFmtId="0" fontId="9" fillId="0" borderId="152" xfId="0" applyFont="1" applyBorder="1" applyAlignment="1">
      <alignment horizontal="center" vertical="center" wrapText="1"/>
    </xf>
    <xf numFmtId="0" fontId="75" fillId="0" borderId="152" xfId="0" applyFont="1" applyBorder="1" applyAlignment="1">
      <alignment horizontal="center" vertical="center" wrapText="1"/>
    </xf>
    <xf numFmtId="0" fontId="9" fillId="0" borderId="56" xfId="4" applyNumberFormat="1" applyFont="1" applyFill="1" applyBorder="1" applyAlignment="1" applyProtection="1">
      <alignment vertical="center" wrapText="1"/>
    </xf>
    <xf numFmtId="0" fontId="9" fillId="0" borderId="151" xfId="4" applyNumberFormat="1" applyFont="1" applyFill="1" applyBorder="1" applyAlignment="1" applyProtection="1">
      <alignment vertical="center" wrapText="1"/>
    </xf>
    <xf numFmtId="0" fontId="4" fillId="0" borderId="3" xfId="4" applyNumberFormat="1" applyFont="1" applyFill="1" applyBorder="1" applyAlignment="1" applyProtection="1">
      <alignment vertical="center" wrapText="1"/>
    </xf>
    <xf numFmtId="0" fontId="4" fillId="0" borderId="54" xfId="4" applyNumberFormat="1" applyFont="1" applyFill="1" applyBorder="1" applyAlignment="1" applyProtection="1">
      <alignment vertical="center" wrapText="1"/>
    </xf>
    <xf numFmtId="0" fontId="4" fillId="0" borderId="9" xfId="0" applyFont="1" applyBorder="1" applyAlignment="1">
      <alignment vertical="center" wrapText="1"/>
    </xf>
    <xf numFmtId="0" fontId="4" fillId="0" borderId="20" xfId="0" applyFont="1" applyBorder="1" applyAlignment="1">
      <alignment vertical="center" wrapText="1"/>
    </xf>
    <xf numFmtId="0" fontId="27" fillId="0" borderId="64" xfId="0" applyFont="1" applyBorder="1" applyAlignment="1">
      <alignment horizontal="left" vertical="center" wrapText="1" shrinkToFit="1"/>
    </xf>
    <xf numFmtId="0" fontId="4" fillId="0" borderId="46" xfId="0" applyFont="1" applyBorder="1" applyAlignment="1">
      <alignment horizontal="left" vertical="center" wrapText="1"/>
    </xf>
    <xf numFmtId="0" fontId="9" fillId="0" borderId="27" xfId="4" applyNumberFormat="1" applyFont="1" applyFill="1" applyBorder="1" applyAlignment="1" applyProtection="1">
      <alignment vertical="center" wrapText="1"/>
    </xf>
    <xf numFmtId="0" fontId="9" fillId="0" borderId="28" xfId="4" applyNumberFormat="1" applyFont="1" applyFill="1" applyBorder="1" applyAlignment="1" applyProtection="1">
      <alignment vertical="center" wrapText="1"/>
    </xf>
    <xf numFmtId="0" fontId="9" fillId="0" borderId="267" xfId="4" applyNumberFormat="1" applyFont="1" applyFill="1" applyBorder="1" applyAlignment="1" applyProtection="1">
      <alignment vertical="center" wrapText="1"/>
    </xf>
    <xf numFmtId="0" fontId="4" fillId="0" borderId="61" xfId="0" applyFont="1" applyBorder="1">
      <alignment vertical="center"/>
    </xf>
    <xf numFmtId="0" fontId="4" fillId="0" borderId="178" xfId="0" applyFont="1" applyBorder="1">
      <alignment vertical="center"/>
    </xf>
    <xf numFmtId="38" fontId="4" fillId="0" borderId="63" xfId="4" applyFont="1" applyBorder="1" applyAlignment="1" applyProtection="1">
      <alignment horizontal="left" vertical="center" wrapText="1"/>
    </xf>
    <xf numFmtId="38" fontId="4" fillId="0" borderId="3" xfId="4" applyFont="1" applyBorder="1" applyAlignment="1" applyProtection="1">
      <alignment horizontal="left" vertical="center" wrapText="1"/>
    </xf>
    <xf numFmtId="38" fontId="4" fillId="0" borderId="4" xfId="4" applyFont="1" applyBorder="1" applyAlignment="1" applyProtection="1">
      <alignment horizontal="left" vertical="center" wrapText="1"/>
    </xf>
    <xf numFmtId="38" fontId="4" fillId="0" borderId="144" xfId="4" applyFont="1" applyBorder="1" applyAlignment="1" applyProtection="1">
      <alignment horizontal="left" vertical="center" wrapText="1"/>
    </xf>
    <xf numFmtId="38" fontId="4" fillId="0" borderId="0" xfId="4" applyFont="1" applyBorder="1" applyAlignment="1" applyProtection="1">
      <alignment horizontal="left" vertical="center" wrapText="1"/>
    </xf>
    <xf numFmtId="38" fontId="4" fillId="0" borderId="6" xfId="4" applyFont="1" applyBorder="1" applyAlignment="1" applyProtection="1">
      <alignment horizontal="left"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7" xfId="0" applyFont="1" applyBorder="1" applyAlignment="1">
      <alignment vertical="center" wrapText="1"/>
    </xf>
    <xf numFmtId="0" fontId="9" fillId="0" borderId="28" xfId="0" applyFont="1" applyBorder="1" applyAlignment="1">
      <alignment vertical="center" wrapText="1"/>
    </xf>
    <xf numFmtId="0" fontId="9" fillId="0" borderId="267" xfId="0" applyFont="1" applyBorder="1" applyAlignment="1">
      <alignment vertical="center" wrapText="1"/>
    </xf>
    <xf numFmtId="0" fontId="9" fillId="0" borderId="3" xfId="0" applyFont="1" applyBorder="1" applyAlignment="1">
      <alignment vertical="center" wrapText="1"/>
    </xf>
    <xf numFmtId="0" fontId="9" fillId="0" borderId="54" xfId="0" applyFont="1" applyBorder="1" applyAlignment="1">
      <alignment vertical="center" wrapText="1"/>
    </xf>
    <xf numFmtId="0" fontId="9"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140" xfId="0" applyFont="1" applyBorder="1" applyAlignment="1" applyProtection="1">
      <alignment horizontal="left" vertical="center"/>
      <protection locked="0"/>
    </xf>
    <xf numFmtId="0" fontId="9" fillId="0" borderId="139"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9" fillId="0" borderId="141" xfId="0" applyFont="1" applyBorder="1" applyAlignment="1" applyProtection="1">
      <alignment horizontal="left" vertical="center"/>
      <protection locked="0"/>
    </xf>
    <xf numFmtId="0" fontId="6" fillId="0" borderId="9" xfId="0" applyFont="1" applyBorder="1">
      <alignment vertical="center"/>
    </xf>
    <xf numFmtId="0" fontId="6" fillId="0" borderId="148" xfId="0" applyFont="1" applyBorder="1">
      <alignment vertical="center"/>
    </xf>
    <xf numFmtId="0" fontId="4" fillId="0" borderId="3" xfId="0" applyFont="1" applyBorder="1" applyAlignment="1">
      <alignment vertical="center" wrapText="1"/>
    </xf>
    <xf numFmtId="0" fontId="4" fillId="0" borderId="54" xfId="0" applyFont="1" applyBorder="1" applyAlignment="1">
      <alignment vertical="center" wrapText="1"/>
    </xf>
    <xf numFmtId="0" fontId="9" fillId="0" borderId="9" xfId="0" applyFont="1" applyBorder="1" applyAlignment="1">
      <alignment horizontal="center" vertical="center"/>
    </xf>
    <xf numFmtId="0" fontId="9" fillId="0" borderId="148" xfId="0" applyFont="1" applyBorder="1" applyAlignment="1">
      <alignment horizontal="center" vertical="center"/>
    </xf>
    <xf numFmtId="0" fontId="9" fillId="0" borderId="9" xfId="0" applyFont="1" applyBorder="1">
      <alignment vertical="center"/>
    </xf>
    <xf numFmtId="0" fontId="4" fillId="0" borderId="2" xfId="0" applyFont="1" applyBorder="1">
      <alignment vertical="center"/>
    </xf>
    <xf numFmtId="0" fontId="4" fillId="0" borderId="25" xfId="0" applyFont="1" applyBorder="1">
      <alignment vertical="center"/>
    </xf>
    <xf numFmtId="180" fontId="9" fillId="0" borderId="56" xfId="4" applyNumberFormat="1" applyFont="1" applyFill="1" applyBorder="1" applyAlignment="1" applyProtection="1">
      <alignment horizontal="left" vertical="center"/>
    </xf>
    <xf numFmtId="180" fontId="9" fillId="0" borderId="151" xfId="4" applyNumberFormat="1" applyFont="1" applyFill="1" applyBorder="1" applyAlignment="1" applyProtection="1">
      <alignment horizontal="left" vertical="center"/>
    </xf>
    <xf numFmtId="0" fontId="4" fillId="0" borderId="70" xfId="0" applyFont="1" applyBorder="1" applyAlignment="1">
      <alignment horizontal="left" vertical="center" wrapText="1"/>
    </xf>
    <xf numFmtId="0" fontId="4" fillId="0" borderId="65" xfId="0" applyFont="1" applyBorder="1" applyAlignment="1">
      <alignment vertical="center" wrapText="1"/>
    </xf>
    <xf numFmtId="0" fontId="4" fillId="0" borderId="149" xfId="0" applyFont="1" applyBorder="1" applyAlignment="1">
      <alignment vertical="center" wrapText="1"/>
    </xf>
    <xf numFmtId="0" fontId="4" fillId="0" borderId="5" xfId="0" applyFont="1" applyBorder="1" applyAlignment="1">
      <alignment horizontal="center" vertical="center"/>
    </xf>
    <xf numFmtId="0" fontId="4" fillId="0" borderId="265" xfId="0" applyFont="1" applyBorder="1" applyAlignment="1">
      <alignment horizontal="center" vertical="center"/>
    </xf>
    <xf numFmtId="0" fontId="4" fillId="0" borderId="2" xfId="0" applyFont="1" applyBorder="1" applyAlignment="1">
      <alignment vertical="center" wrapText="1"/>
    </xf>
    <xf numFmtId="0" fontId="4" fillId="0" borderId="150" xfId="0" applyFont="1" applyBorder="1" applyAlignment="1">
      <alignment vertical="center" wrapText="1"/>
    </xf>
    <xf numFmtId="0" fontId="70" fillId="0" borderId="0" xfId="0" applyFont="1" applyAlignment="1">
      <alignment horizontal="left" vertical="center" wrapText="1"/>
    </xf>
    <xf numFmtId="0" fontId="4" fillId="0" borderId="27" xfId="0" applyFont="1" applyBorder="1">
      <alignment vertical="center"/>
    </xf>
    <xf numFmtId="0" fontId="4" fillId="0" borderId="181" xfId="0" applyFont="1" applyBorder="1">
      <alignment vertical="center"/>
    </xf>
    <xf numFmtId="0" fontId="4" fillId="0" borderId="53" xfId="0" applyFont="1" applyBorder="1" applyAlignment="1">
      <alignment horizontal="left" vertical="center" wrapText="1"/>
    </xf>
    <xf numFmtId="0" fontId="74" fillId="0" borderId="63" xfId="0" applyFont="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0" fontId="74" fillId="0" borderId="144" xfId="0" applyFont="1" applyBorder="1" applyAlignment="1">
      <alignment horizontal="left" vertical="center" wrapText="1"/>
    </xf>
    <xf numFmtId="0" fontId="74" fillId="0" borderId="0" xfId="0" applyFont="1" applyAlignment="1">
      <alignment horizontal="left" vertical="center" wrapText="1"/>
    </xf>
    <xf numFmtId="0" fontId="74" fillId="0" borderId="6" xfId="0" applyFont="1" applyBorder="1" applyAlignment="1">
      <alignment horizontal="left" vertical="center" wrapText="1"/>
    </xf>
    <xf numFmtId="0" fontId="74" fillId="0" borderId="145" xfId="0" applyFont="1" applyBorder="1" applyAlignment="1">
      <alignment horizontal="left" vertical="center" wrapText="1"/>
    </xf>
    <xf numFmtId="0" fontId="74" fillId="0" borderId="18" xfId="0" applyFont="1" applyBorder="1" applyAlignment="1">
      <alignment horizontal="left" vertical="center" wrapText="1"/>
    </xf>
    <xf numFmtId="0" fontId="74" fillId="0" borderId="146" xfId="0" applyFont="1" applyBorder="1" applyAlignment="1">
      <alignment horizontal="left" vertical="center" wrapText="1"/>
    </xf>
    <xf numFmtId="180" fontId="4" fillId="0" borderId="0" xfId="0" applyNumberFormat="1" applyFont="1" applyAlignment="1">
      <alignment horizontal="left" vertical="center"/>
    </xf>
    <xf numFmtId="0" fontId="4" fillId="0" borderId="0" xfId="0" applyFont="1" applyAlignment="1">
      <alignment horizontal="left" vertical="center"/>
    </xf>
    <xf numFmtId="0" fontId="9" fillId="0" borderId="0" xfId="0" applyFont="1" applyAlignment="1">
      <alignment horizontal="left" vertical="center"/>
    </xf>
    <xf numFmtId="0" fontId="9" fillId="0" borderId="2" xfId="0" applyFont="1" applyBorder="1" applyAlignment="1">
      <alignment vertical="center" wrapText="1"/>
    </xf>
    <xf numFmtId="0" fontId="9" fillId="0" borderId="150"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distributed" vertical="center" wrapText="1"/>
    </xf>
    <xf numFmtId="0" fontId="4" fillId="0" borderId="0" xfId="0" applyFont="1" applyAlignment="1">
      <alignment horizontal="distributed" vertical="center"/>
    </xf>
    <xf numFmtId="0" fontId="9" fillId="0" borderId="0" xfId="0" applyFont="1" applyAlignment="1">
      <alignment vertical="center" wrapText="1"/>
    </xf>
    <xf numFmtId="0" fontId="9" fillId="0" borderId="57" xfId="0" applyFont="1" applyBorder="1" applyAlignment="1">
      <alignment vertical="center" wrapText="1"/>
    </xf>
    <xf numFmtId="0" fontId="9" fillId="0" borderId="264" xfId="0" applyFont="1" applyBorder="1" applyAlignment="1">
      <alignment vertical="center" wrapText="1"/>
    </xf>
    <xf numFmtId="0" fontId="51" fillId="0" borderId="112" xfId="5" applyFont="1" applyBorder="1" applyAlignment="1" applyProtection="1">
      <alignment vertical="center"/>
    </xf>
    <xf numFmtId="178" fontId="6" fillId="0" borderId="0" xfId="0" applyNumberFormat="1" applyFont="1" applyAlignment="1">
      <alignment horizontal="right" vertical="center"/>
    </xf>
    <xf numFmtId="178" fontId="6" fillId="0" borderId="110" xfId="0" applyNumberFormat="1" applyFont="1" applyBorder="1" applyAlignment="1">
      <alignment horizontal="right" vertical="center"/>
    </xf>
    <xf numFmtId="0" fontId="9" fillId="0" borderId="2" xfId="0" applyFont="1" applyBorder="1" applyAlignment="1">
      <alignment horizontal="center" vertical="center" wrapText="1"/>
    </xf>
    <xf numFmtId="0" fontId="9" fillId="0" borderId="150" xfId="0" applyFont="1" applyBorder="1" applyAlignment="1">
      <alignment horizontal="center" vertical="center" wrapText="1"/>
    </xf>
    <xf numFmtId="0" fontId="24" fillId="0" borderId="0" xfId="0" applyFont="1" applyAlignment="1">
      <alignment horizontal="left" vertical="center" wrapText="1"/>
    </xf>
    <xf numFmtId="0" fontId="23" fillId="0" borderId="0" xfId="0" applyFont="1" applyAlignment="1">
      <alignment horizontal="left" vertical="center"/>
    </xf>
    <xf numFmtId="0" fontId="69" fillId="0" borderId="0" xfId="0" applyFont="1" applyAlignment="1">
      <alignment horizontal="distributed" vertical="center"/>
    </xf>
    <xf numFmtId="0" fontId="23" fillId="0" borderId="0" xfId="0" applyFont="1" applyAlignment="1">
      <alignment horizontal="left" vertical="center" wrapText="1"/>
    </xf>
    <xf numFmtId="0" fontId="18" fillId="0" borderId="0" xfId="0" applyFont="1" applyAlignment="1">
      <alignment horizontal="left" vertical="center"/>
    </xf>
    <xf numFmtId="0" fontId="27" fillId="0" borderId="53" xfId="0" applyFont="1" applyBorder="1" applyAlignment="1">
      <alignment horizontal="left" vertical="center" wrapText="1"/>
    </xf>
    <xf numFmtId="0" fontId="4" fillId="0" borderId="63" xfId="0" applyFont="1" applyBorder="1" applyAlignment="1">
      <alignment horizontal="left" vertical="center" wrapText="1"/>
    </xf>
    <xf numFmtId="0" fontId="4" fillId="0" borderId="69" xfId="0" applyFont="1" applyBorder="1" applyAlignment="1">
      <alignment horizontal="left" vertical="center" wrapText="1"/>
    </xf>
    <xf numFmtId="0" fontId="4" fillId="0" borderId="63"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109" fillId="0" borderId="112" xfId="5" applyFont="1" applyBorder="1" applyAlignment="1" applyProtection="1">
      <alignment horizontal="right" vertical="center"/>
    </xf>
    <xf numFmtId="180" fontId="9" fillId="0" borderId="3" xfId="0" applyNumberFormat="1" applyFont="1" applyBorder="1" applyAlignment="1">
      <alignment horizontal="left" vertical="center"/>
    </xf>
    <xf numFmtId="180" fontId="9" fillId="0" borderId="54" xfId="0" applyNumberFormat="1" applyFont="1" applyBorder="1" applyAlignment="1">
      <alignment horizontal="left" vertical="center"/>
    </xf>
    <xf numFmtId="0" fontId="9" fillId="0" borderId="2" xfId="0" applyFont="1" applyBorder="1">
      <alignment vertical="center"/>
    </xf>
    <xf numFmtId="0" fontId="9" fillId="0" borderId="150" xfId="0" applyFont="1" applyBorder="1">
      <alignment vertical="center"/>
    </xf>
    <xf numFmtId="0" fontId="9" fillId="0" borderId="266" xfId="0" applyFont="1" applyBorder="1" applyAlignment="1">
      <alignment vertical="center" wrapText="1"/>
    </xf>
    <xf numFmtId="0" fontId="9" fillId="8" borderId="4" xfId="0" applyFont="1" applyFill="1" applyBorder="1">
      <alignment vertical="center"/>
    </xf>
    <xf numFmtId="0" fontId="9" fillId="8" borderId="25" xfId="0" applyFont="1" applyFill="1" applyBorder="1">
      <alignment vertical="center"/>
    </xf>
    <xf numFmtId="0" fontId="9" fillId="8" borderId="11" xfId="0" applyFont="1" applyFill="1" applyBorder="1">
      <alignment vertical="center"/>
    </xf>
    <xf numFmtId="0" fontId="9" fillId="8" borderId="20" xfId="0" applyFont="1" applyFill="1" applyBorder="1">
      <alignment vertical="center"/>
    </xf>
    <xf numFmtId="0" fontId="9" fillId="0" borderId="2" xfId="0" applyFont="1" applyBorder="1" applyAlignment="1">
      <alignment horizontal="right" vertical="center"/>
    </xf>
    <xf numFmtId="0" fontId="9" fillId="0" borderId="3" xfId="0" applyFont="1" applyBorder="1" applyAlignment="1">
      <alignment horizontal="right" vertical="center"/>
    </xf>
    <xf numFmtId="0" fontId="9" fillId="0" borderId="20" xfId="0" applyFont="1" applyBorder="1" applyAlignment="1">
      <alignment horizontal="right" vertical="center"/>
    </xf>
    <xf numFmtId="0" fontId="9" fillId="0" borderId="9" xfId="0" applyFont="1" applyBorder="1" applyAlignment="1">
      <alignment horizontal="right" vertical="center"/>
    </xf>
    <xf numFmtId="0" fontId="9" fillId="0" borderId="84" xfId="0" applyFont="1" applyBorder="1" applyAlignment="1">
      <alignment horizontal="left" vertical="center"/>
    </xf>
    <xf numFmtId="0" fontId="9" fillId="0" borderId="143" xfId="0" applyFont="1" applyBorder="1" applyAlignment="1">
      <alignment horizontal="left" vertical="center"/>
    </xf>
    <xf numFmtId="0" fontId="9" fillId="0" borderId="10" xfId="0" applyFont="1" applyBorder="1" applyAlignment="1">
      <alignment horizontal="left" vertical="center"/>
    </xf>
    <xf numFmtId="0" fontId="9" fillId="0" borderId="138" xfId="0" applyFont="1" applyBorder="1" applyAlignment="1">
      <alignment horizontal="left" vertical="center"/>
    </xf>
    <xf numFmtId="0" fontId="9" fillId="0" borderId="39" xfId="0" applyFont="1" applyBorder="1">
      <alignment vertical="center"/>
    </xf>
    <xf numFmtId="0" fontId="9" fillId="0" borderId="43" xfId="0" applyFont="1" applyBorder="1">
      <alignment vertical="center"/>
    </xf>
    <xf numFmtId="0" fontId="9" fillId="8" borderId="47" xfId="4" applyNumberFormat="1" applyFont="1" applyFill="1" applyBorder="1" applyAlignment="1" applyProtection="1">
      <alignment horizontal="right" vertical="center"/>
    </xf>
    <xf numFmtId="0" fontId="9" fillId="8" borderId="47" xfId="0" applyFont="1" applyFill="1" applyBorder="1">
      <alignment vertical="center"/>
    </xf>
    <xf numFmtId="0" fontId="9" fillId="8" borderId="137" xfId="0" applyFont="1" applyFill="1" applyBorder="1">
      <alignment vertical="center"/>
    </xf>
    <xf numFmtId="0" fontId="9" fillId="8" borderId="84" xfId="4" applyNumberFormat="1" applyFont="1" applyFill="1" applyBorder="1" applyAlignment="1" applyProtection="1">
      <alignment horizontal="right" vertical="center"/>
    </xf>
    <xf numFmtId="0" fontId="9" fillId="8" borderId="10" xfId="4" applyNumberFormat="1" applyFont="1" applyFill="1" applyBorder="1" applyAlignment="1" applyProtection="1">
      <alignment horizontal="right" vertical="center"/>
    </xf>
    <xf numFmtId="0" fontId="24" fillId="0" borderId="10" xfId="4" applyNumberFormat="1" applyFont="1" applyFill="1" applyBorder="1" applyAlignment="1" applyProtection="1">
      <alignment horizontal="right" vertical="center"/>
    </xf>
    <xf numFmtId="0" fontId="9" fillId="0" borderId="47" xfId="4" applyNumberFormat="1" applyFont="1" applyFill="1" applyBorder="1" applyAlignment="1" applyProtection="1">
      <alignment horizontal="right" vertical="center"/>
    </xf>
    <xf numFmtId="0" fontId="9" fillId="0" borderId="47" xfId="0" applyFont="1" applyBorder="1">
      <alignment vertical="center"/>
    </xf>
    <xf numFmtId="0" fontId="9" fillId="0" borderId="51" xfId="0" applyFont="1" applyBorder="1">
      <alignment vertical="center"/>
    </xf>
    <xf numFmtId="0" fontId="9" fillId="0" borderId="20" xfId="0" applyFont="1" applyBorder="1">
      <alignment vertical="center"/>
    </xf>
    <xf numFmtId="0" fontId="9" fillId="0" borderId="25" xfId="0" applyFont="1" applyBorder="1" applyAlignment="1">
      <alignment horizontal="left" vertical="center"/>
    </xf>
    <xf numFmtId="0" fontId="9" fillId="0" borderId="20" xfId="0" applyFont="1" applyBorder="1" applyAlignment="1">
      <alignment horizontal="left" vertical="center"/>
    </xf>
    <xf numFmtId="0" fontId="9" fillId="0" borderId="11" xfId="0" applyFont="1" applyBorder="1" applyAlignment="1">
      <alignment horizontal="left" vertical="center"/>
    </xf>
    <xf numFmtId="0" fontId="9" fillId="0" borderId="10" xfId="0" applyFont="1" applyBorder="1">
      <alignment vertical="center"/>
    </xf>
    <xf numFmtId="0" fontId="9" fillId="0" borderId="11" xfId="0" applyFont="1" applyBorder="1">
      <alignment vertical="center"/>
    </xf>
    <xf numFmtId="0" fontId="75" fillId="0" borderId="47" xfId="4" applyNumberFormat="1" applyFont="1" applyBorder="1" applyAlignment="1" applyProtection="1">
      <alignment horizontal="right" vertical="center"/>
    </xf>
    <xf numFmtId="0" fontId="75" fillId="0" borderId="84" xfId="4" applyNumberFormat="1" applyFont="1" applyFill="1" applyBorder="1" applyAlignment="1" applyProtection="1">
      <alignment horizontal="righ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5" xfId="0" applyFont="1" applyBorder="1" applyAlignment="1">
      <alignment horizontal="left" vertical="center"/>
    </xf>
    <xf numFmtId="0" fontId="9" fillId="0" borderId="42" xfId="0" applyFont="1" applyBorder="1">
      <alignment vertical="center"/>
    </xf>
    <xf numFmtId="0" fontId="9" fillId="0" borderId="44" xfId="0" applyFont="1" applyBorder="1">
      <alignment vertical="center"/>
    </xf>
    <xf numFmtId="0" fontId="9" fillId="0" borderId="41" xfId="0" applyFont="1" applyBorder="1">
      <alignment vertical="center"/>
    </xf>
    <xf numFmtId="0" fontId="9" fillId="0" borderId="45" xfId="0" applyFont="1" applyBorder="1">
      <alignment vertical="center"/>
    </xf>
    <xf numFmtId="0" fontId="9" fillId="0" borderId="20" xfId="0" applyFont="1" applyBorder="1" applyAlignment="1">
      <alignment horizontal="left" vertical="center" wrapText="1"/>
    </xf>
    <xf numFmtId="0" fontId="6" fillId="0" borderId="0" xfId="0" applyFont="1" applyAlignment="1">
      <alignment horizontal="center" vertical="center"/>
    </xf>
    <xf numFmtId="0" fontId="6" fillId="0" borderId="6" xfId="0" applyFont="1" applyBorder="1" applyAlignment="1">
      <alignment horizontal="center" vertical="center"/>
    </xf>
    <xf numFmtId="0" fontId="9" fillId="0" borderId="42" xfId="0" applyFont="1" applyBorder="1" applyAlignment="1">
      <alignment horizontal="right" vertical="center"/>
    </xf>
    <xf numFmtId="0" fontId="9" fillId="0" borderId="39" xfId="0" applyFont="1" applyBorder="1" applyAlignment="1">
      <alignment horizontal="right" vertical="center"/>
    </xf>
    <xf numFmtId="0" fontId="9" fillId="0" borderId="44" xfId="0" applyFont="1" applyBorder="1" applyAlignment="1">
      <alignment horizontal="right" vertical="center"/>
    </xf>
    <xf numFmtId="0" fontId="9" fillId="0" borderId="41" xfId="0" applyFont="1" applyBorder="1" applyAlignment="1">
      <alignment horizontal="right" vertical="center"/>
    </xf>
    <xf numFmtId="0" fontId="6" fillId="0" borderId="23" xfId="0" applyFont="1" applyBorder="1" applyAlignment="1">
      <alignment horizontal="left" vertical="center"/>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1" fillId="0" borderId="20" xfId="0" applyFont="1" applyBorder="1" applyAlignment="1">
      <alignment horizontal="left" vertical="center"/>
    </xf>
    <xf numFmtId="0" fontId="9" fillId="0" borderId="39" xfId="0" applyFont="1" applyBorder="1" applyAlignment="1" applyProtection="1">
      <alignment horizontal="right" vertical="center"/>
      <protection locked="0"/>
    </xf>
    <xf numFmtId="0" fontId="9" fillId="0" borderId="41" xfId="0" applyFont="1" applyBorder="1" applyAlignment="1" applyProtection="1">
      <alignment horizontal="right" vertical="center"/>
      <protection locked="0"/>
    </xf>
    <xf numFmtId="0" fontId="9" fillId="0" borderId="39" xfId="4" applyNumberFormat="1" applyFont="1" applyFill="1" applyBorder="1" applyAlignment="1" applyProtection="1">
      <alignment horizontal="right" vertical="center"/>
    </xf>
    <xf numFmtId="0" fontId="9" fillId="8" borderId="39" xfId="4" applyNumberFormat="1" applyFont="1" applyFill="1" applyBorder="1" applyAlignment="1" applyProtection="1">
      <alignment horizontal="right" vertical="center"/>
    </xf>
    <xf numFmtId="0" fontId="9" fillId="8" borderId="1" xfId="0" applyFont="1" applyFill="1" applyBorder="1">
      <alignment vertical="center"/>
    </xf>
    <xf numFmtId="0" fontId="9" fillId="8" borderId="7" xfId="0" applyFont="1" applyFill="1" applyBorder="1">
      <alignment vertical="center"/>
    </xf>
    <xf numFmtId="0" fontId="3" fillId="0" borderId="0" xfId="0" applyFont="1" applyAlignment="1">
      <alignment horizontal="center" vertical="center"/>
    </xf>
    <xf numFmtId="0" fontId="3" fillId="0" borderId="18" xfId="0" applyFont="1" applyBorder="1" applyAlignment="1">
      <alignment horizontal="center" vertical="center"/>
    </xf>
    <xf numFmtId="14" fontId="3" fillId="0" borderId="0" xfId="0" applyNumberFormat="1" applyFont="1" applyAlignment="1">
      <alignment horizontal="left" vertical="center"/>
    </xf>
    <xf numFmtId="14" fontId="3" fillId="0" borderId="18" xfId="0" applyNumberFormat="1" applyFont="1" applyBorder="1" applyAlignment="1">
      <alignment horizontal="left" vertical="center"/>
    </xf>
    <xf numFmtId="0" fontId="9" fillId="8" borderId="10" xfId="0" applyFont="1" applyFill="1" applyBorder="1">
      <alignment vertical="center"/>
    </xf>
    <xf numFmtId="0" fontId="9" fillId="0" borderId="84" xfId="0" applyFont="1" applyBorder="1">
      <alignment vertical="center"/>
    </xf>
    <xf numFmtId="0" fontId="9" fillId="0" borderId="143" xfId="0" applyFont="1" applyBorder="1">
      <alignment vertical="center"/>
    </xf>
    <xf numFmtId="0" fontId="75" fillId="0" borderId="10" xfId="4" applyNumberFormat="1" applyFont="1" applyFill="1" applyBorder="1" applyAlignment="1" applyProtection="1">
      <alignment horizontal="right" vertical="center"/>
    </xf>
    <xf numFmtId="0" fontId="9" fillId="8" borderId="84" xfId="0" applyFont="1" applyFill="1" applyBorder="1">
      <alignment vertical="center"/>
    </xf>
    <xf numFmtId="0" fontId="9" fillId="8" borderId="143" xfId="0" applyFont="1" applyFill="1" applyBorder="1">
      <alignment vertical="center"/>
    </xf>
    <xf numFmtId="0" fontId="35" fillId="0" borderId="20" xfId="0" applyFont="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37" xfId="0" applyFont="1" applyBorder="1">
      <alignment vertical="center"/>
    </xf>
    <xf numFmtId="0" fontId="9" fillId="0" borderId="0" xfId="0" applyFont="1">
      <alignment vertical="center"/>
    </xf>
    <xf numFmtId="0" fontId="51" fillId="0" borderId="0" xfId="5" applyFont="1" applyAlignment="1" applyProtection="1">
      <alignment horizontal="center" vertical="center"/>
    </xf>
    <xf numFmtId="0" fontId="9" fillId="0" borderId="0" xfId="0" applyFont="1" applyAlignment="1">
      <alignment horizontal="center"/>
    </xf>
    <xf numFmtId="0" fontId="9" fillId="0" borderId="0" xfId="0" applyFont="1" applyAlignment="1">
      <alignment horizontal="center" vertical="center" wrapText="1"/>
    </xf>
    <xf numFmtId="0" fontId="11" fillId="0" borderId="0" xfId="0" applyFont="1" applyAlignment="1">
      <alignment horizontal="center" vertical="center"/>
    </xf>
    <xf numFmtId="178" fontId="9" fillId="0" borderId="13" xfId="0" applyNumberFormat="1" applyFont="1" applyBorder="1" applyAlignment="1">
      <alignment horizontal="center" vertical="center"/>
    </xf>
    <xf numFmtId="178" fontId="9" fillId="0" borderId="14" xfId="0" applyNumberFormat="1" applyFont="1" applyBorder="1" applyAlignment="1">
      <alignment horizontal="center" vertical="center"/>
    </xf>
    <xf numFmtId="0" fontId="4" fillId="0" borderId="1" xfId="0" applyFont="1" applyBorder="1" applyAlignment="1">
      <alignment horizontal="left" vertical="center" wrapText="1" shrinkToFit="1"/>
    </xf>
    <xf numFmtId="0" fontId="9" fillId="0" borderId="20" xfId="0" applyFont="1" applyBorder="1" applyAlignment="1" applyProtection="1">
      <alignment horizontal="right" vertical="center"/>
      <protection locked="0"/>
    </xf>
    <xf numFmtId="0" fontId="9" fillId="0" borderId="9" xfId="0" applyFont="1" applyBorder="1" applyAlignment="1" applyProtection="1">
      <alignment horizontal="right" vertical="center"/>
      <protection locked="0"/>
    </xf>
    <xf numFmtId="0" fontId="9" fillId="0" borderId="20" xfId="0" applyFont="1" applyBorder="1" applyAlignment="1">
      <alignment horizontal="center" vertical="center"/>
    </xf>
    <xf numFmtId="0" fontId="9" fillId="0" borderId="49" xfId="0" applyFont="1" applyBorder="1" applyAlignment="1">
      <alignment horizontal="right" vertical="center"/>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0" xfId="0" applyNumberFormat="1" applyFont="1" applyBorder="1" applyAlignment="1" applyProtection="1">
      <alignment vertical="center" wrapText="1"/>
      <protection locked="0"/>
    </xf>
    <xf numFmtId="176" fontId="9" fillId="0" borderId="11" xfId="0" applyNumberFormat="1" applyFont="1" applyBorder="1" applyAlignment="1" applyProtection="1">
      <alignment vertical="center" wrapText="1"/>
      <protection locked="0"/>
    </xf>
    <xf numFmtId="0" fontId="9" fillId="0" borderId="20" xfId="0" applyFont="1" applyBorder="1" applyAlignment="1">
      <alignment horizontal="right" vertical="center" wrapText="1"/>
    </xf>
    <xf numFmtId="0" fontId="9" fillId="0" borderId="9" xfId="0" applyFont="1" applyBorder="1" applyAlignment="1">
      <alignment horizontal="right" vertical="center" wrapText="1"/>
    </xf>
    <xf numFmtId="0" fontId="9" fillId="0" borderId="3" xfId="0" applyFont="1" applyBorder="1" applyAlignment="1">
      <alignment horizontal="center" vertical="center" wrapText="1"/>
    </xf>
    <xf numFmtId="0" fontId="9" fillId="0" borderId="39" xfId="0" applyFont="1" applyBorder="1" applyAlignment="1">
      <alignment horizontal="left" vertical="center"/>
    </xf>
    <xf numFmtId="0" fontId="9" fillId="0" borderId="40" xfId="0" applyFont="1" applyBorder="1" applyAlignment="1">
      <alignment horizontal="left" vertical="center"/>
    </xf>
    <xf numFmtId="176" fontId="7" fillId="0" borderId="86" xfId="0" applyNumberFormat="1" applyFont="1" applyBorder="1">
      <alignment vertical="center"/>
    </xf>
    <xf numFmtId="176" fontId="7" fillId="0" borderId="47" xfId="0" applyNumberFormat="1" applyFont="1" applyBorder="1">
      <alignment vertical="center"/>
    </xf>
    <xf numFmtId="176" fontId="7" fillId="0" borderId="51" xfId="0" applyNumberFormat="1" applyFont="1" applyBorder="1">
      <alignment vertical="center"/>
    </xf>
    <xf numFmtId="176" fontId="9" fillId="0" borderId="10" xfId="0" applyNumberFormat="1" applyFont="1" applyBorder="1" applyAlignment="1" applyProtection="1">
      <alignment horizontal="right" vertical="center" wrapText="1"/>
      <protection locked="0"/>
    </xf>
    <xf numFmtId="176" fontId="9" fillId="0" borderId="138" xfId="0" applyNumberFormat="1" applyFont="1" applyBorder="1" applyAlignment="1" applyProtection="1">
      <alignment horizontal="right" vertical="center" wrapText="1"/>
      <protection locked="0"/>
    </xf>
    <xf numFmtId="176" fontId="7" fillId="0" borderId="49" xfId="0" applyNumberFormat="1" applyFont="1" applyBorder="1">
      <alignment vertical="center"/>
    </xf>
    <xf numFmtId="176" fontId="7" fillId="0" borderId="39" xfId="0" applyNumberFormat="1" applyFont="1" applyBorder="1">
      <alignment vertical="center"/>
    </xf>
    <xf numFmtId="176" fontId="7" fillId="0" borderId="40" xfId="0" applyNumberFormat="1" applyFont="1" applyBorder="1">
      <alignment vertical="center"/>
    </xf>
    <xf numFmtId="0" fontId="9" fillId="0" borderId="47" xfId="0" applyFont="1" applyBorder="1" applyAlignment="1">
      <alignment horizontal="left" vertical="center" shrinkToFit="1"/>
    </xf>
    <xf numFmtId="0" fontId="9" fillId="0" borderId="51" xfId="0" applyFont="1" applyBorder="1" applyAlignment="1">
      <alignment horizontal="left" vertical="center" shrinkToFit="1"/>
    </xf>
    <xf numFmtId="0" fontId="9" fillId="0" borderId="9" xfId="4" applyNumberFormat="1" applyFont="1" applyFill="1" applyBorder="1" applyAlignment="1" applyProtection="1">
      <alignment horizontal="right" vertical="center" shrinkToFit="1"/>
    </xf>
    <xf numFmtId="0" fontId="9" fillId="0" borderId="10" xfId="4" applyNumberFormat="1" applyFont="1" applyFill="1" applyBorder="1" applyAlignment="1" applyProtection="1">
      <alignment horizontal="right" vertical="center" shrinkToFit="1"/>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1" xfId="0" applyFont="1" applyBorder="1" applyAlignment="1">
      <alignment vertical="center" wrapText="1"/>
    </xf>
    <xf numFmtId="0" fontId="9" fillId="0" borderId="7" xfId="0" applyFont="1" applyBorder="1" applyAlignment="1">
      <alignment vertical="center" wrapText="1"/>
    </xf>
    <xf numFmtId="0" fontId="6" fillId="0" borderId="9" xfId="0" applyFont="1" applyBorder="1" applyAlignment="1">
      <alignment horizontal="center" vertical="center" shrinkToFit="1"/>
    </xf>
    <xf numFmtId="0" fontId="9" fillId="0" borderId="11" xfId="0" applyFont="1" applyBorder="1" applyAlignment="1">
      <alignment horizontal="left" vertical="center" wrapText="1"/>
    </xf>
    <xf numFmtId="0" fontId="9" fillId="0" borderId="10" xfId="0" applyFont="1" applyBorder="1" applyAlignment="1">
      <alignment horizontal="right" vertical="center" wrapText="1"/>
    </xf>
    <xf numFmtId="0" fontId="9" fillId="0" borderId="2"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51" fillId="0" borderId="0" xfId="5" applyFont="1" applyFill="1" applyAlignment="1" applyProtection="1">
      <alignment horizontal="right" vertical="center"/>
    </xf>
    <xf numFmtId="0" fontId="6" fillId="0" borderId="13" xfId="0" applyFont="1" applyBorder="1" applyAlignment="1">
      <alignment horizontal="center" vertical="center" wrapText="1"/>
    </xf>
    <xf numFmtId="0" fontId="51" fillId="0" borderId="0" xfId="5" applyFont="1" applyBorder="1" applyAlignment="1" applyProtection="1">
      <alignment vertical="center"/>
    </xf>
    <xf numFmtId="0" fontId="9" fillId="0" borderId="9" xfId="0" applyFont="1" applyBorder="1" applyAlignment="1">
      <alignment vertical="center" wrapText="1"/>
    </xf>
    <xf numFmtId="0" fontId="9" fillId="0" borderId="11" xfId="0" applyFont="1" applyBorder="1" applyAlignment="1">
      <alignment horizontal="center" vertical="center" wrapText="1"/>
    </xf>
    <xf numFmtId="0" fontId="9" fillId="0" borderId="10" xfId="0" applyFont="1" applyBorder="1" applyAlignment="1">
      <alignment vertical="center" wrapText="1"/>
    </xf>
    <xf numFmtId="0" fontId="9" fillId="0" borderId="9" xfId="0" applyFont="1" applyBorder="1" applyAlignment="1" applyProtection="1">
      <alignment horizontal="right" vertical="center" wrapText="1"/>
      <protection locked="0"/>
    </xf>
    <xf numFmtId="0" fontId="9" fillId="0" borderId="10" xfId="0" applyFont="1" applyBorder="1" applyAlignment="1" applyProtection="1">
      <alignment horizontal="right" vertical="center" wrapText="1"/>
      <protection locked="0"/>
    </xf>
    <xf numFmtId="0" fontId="11" fillId="0" borderId="16" xfId="0" applyFont="1" applyBorder="1" applyAlignment="1">
      <alignment horizontal="center" vertical="center" wrapText="1"/>
    </xf>
    <xf numFmtId="0" fontId="11" fillId="0" borderId="0" xfId="0" applyFont="1" applyAlignment="1">
      <alignment horizontal="center" vertical="center" wrapText="1"/>
    </xf>
    <xf numFmtId="0" fontId="11" fillId="0" borderId="15" xfId="0" applyFont="1" applyBorder="1" applyAlignment="1">
      <alignment horizontal="center" vertical="center" wrapText="1"/>
    </xf>
    <xf numFmtId="0" fontId="9" fillId="0" borderId="0" xfId="0" applyFont="1" applyAlignment="1">
      <alignment horizontal="center" vertical="center"/>
    </xf>
    <xf numFmtId="0" fontId="4" fillId="0" borderId="1" xfId="0" applyFont="1" applyBorder="1" applyAlignment="1">
      <alignment vertical="center" wrapText="1"/>
    </xf>
    <xf numFmtId="0" fontId="9" fillId="0" borderId="9" xfId="4" applyNumberFormat="1" applyFont="1" applyFill="1" applyBorder="1" applyAlignment="1" applyProtection="1">
      <alignment horizontal="right" vertical="center"/>
      <protection locked="0"/>
    </xf>
    <xf numFmtId="0" fontId="9" fillId="0" borderId="10" xfId="4" applyNumberFormat="1" applyFont="1" applyFill="1" applyBorder="1" applyAlignment="1" applyProtection="1">
      <alignment horizontal="right" vertical="center"/>
      <protection locked="0"/>
    </xf>
    <xf numFmtId="0" fontId="9" fillId="0" borderId="10" xfId="0" applyFont="1" applyBorder="1" applyAlignment="1" applyProtection="1">
      <alignment horizontal="right" vertical="center"/>
      <protection locked="0"/>
    </xf>
    <xf numFmtId="0" fontId="4" fillId="0" borderId="20" xfId="0" applyFont="1" applyBorder="1" applyAlignment="1">
      <alignment horizontal="center" vertical="center"/>
    </xf>
    <xf numFmtId="0" fontId="75" fillId="0" borderId="5" xfId="0" applyFont="1" applyBorder="1" applyAlignment="1">
      <alignment horizontal="center" vertical="center" wrapText="1"/>
    </xf>
    <xf numFmtId="0" fontId="75" fillId="0" borderId="0" xfId="0" applyFont="1" applyAlignment="1">
      <alignment horizontal="center" vertical="center" wrapText="1"/>
    </xf>
    <xf numFmtId="0" fontId="75" fillId="0" borderId="2" xfId="0" applyFont="1" applyBorder="1" applyAlignment="1">
      <alignment horizontal="center" vertical="center" wrapText="1"/>
    </xf>
    <xf numFmtId="0" fontId="75" fillId="0" borderId="3" xfId="0" applyFont="1" applyBorder="1" applyAlignment="1">
      <alignment horizontal="center" vertical="center" wrapText="1"/>
    </xf>
    <xf numFmtId="0" fontId="9" fillId="0" borderId="55" xfId="0" applyFont="1" applyBorder="1" applyAlignment="1">
      <alignment vertical="center" wrapText="1"/>
    </xf>
    <xf numFmtId="0" fontId="9" fillId="0" borderId="56" xfId="0" applyFont="1" applyBorder="1" applyAlignment="1">
      <alignment vertical="center" wrapText="1"/>
    </xf>
    <xf numFmtId="0" fontId="9" fillId="0" borderId="90" xfId="0" applyFont="1" applyBorder="1" applyAlignment="1">
      <alignment vertical="center" wrapText="1"/>
    </xf>
    <xf numFmtId="0" fontId="9" fillId="0" borderId="55" xfId="0" applyFont="1" applyBorder="1" applyAlignment="1" applyProtection="1">
      <alignment horizontal="center" vertical="center" wrapText="1"/>
      <protection locked="0"/>
    </xf>
    <xf numFmtId="0" fontId="9" fillId="0" borderId="56" xfId="0" applyFont="1" applyBorder="1" applyAlignment="1" applyProtection="1">
      <alignment horizontal="center" vertical="center" wrapText="1"/>
      <protection locked="0"/>
    </xf>
    <xf numFmtId="0" fontId="9" fillId="0" borderId="90" xfId="0" applyFont="1" applyBorder="1" applyAlignment="1" applyProtection="1">
      <alignment horizontal="center" vertical="center" wrapText="1"/>
      <protection locked="0"/>
    </xf>
    <xf numFmtId="0" fontId="9" fillId="0" borderId="58" xfId="0" applyFont="1" applyBorder="1" applyAlignment="1">
      <alignment vertical="center" wrapText="1"/>
    </xf>
    <xf numFmtId="0" fontId="9" fillId="0" borderId="59" xfId="0" applyFont="1" applyBorder="1" applyAlignment="1">
      <alignment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1" xfId="0" applyFont="1" applyBorder="1" applyAlignment="1">
      <alignment vertical="center" wrapText="1"/>
    </xf>
    <xf numFmtId="0" fontId="9" fillId="0" borderId="3" xfId="0" applyFont="1" applyBorder="1" applyAlignment="1" applyProtection="1">
      <alignment horizontal="right" vertical="center" wrapText="1"/>
      <protection locked="0"/>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25" xfId="0" applyFont="1" applyBorder="1" applyAlignment="1">
      <alignment vertical="center" wrapText="1"/>
    </xf>
    <xf numFmtId="0" fontId="9" fillId="0" borderId="57" xfId="0" applyFont="1" applyBorder="1" applyAlignment="1" applyProtection="1">
      <alignment horizontal="right" vertical="center" wrapText="1"/>
      <protection locked="0"/>
    </xf>
    <xf numFmtId="0" fontId="9" fillId="0" borderId="58" xfId="0" applyFont="1" applyBorder="1" applyAlignment="1" applyProtection="1">
      <alignment horizontal="right" vertical="center" wrapText="1"/>
      <protection locked="0"/>
    </xf>
    <xf numFmtId="0" fontId="9" fillId="0" borderId="59" xfId="0" applyFont="1" applyBorder="1" applyAlignment="1" applyProtection="1">
      <alignment horizontal="right" vertical="center" wrapText="1"/>
      <protection locked="0"/>
    </xf>
    <xf numFmtId="0" fontId="9" fillId="0" borderId="5" xfId="0" applyFont="1" applyBorder="1" applyAlignment="1">
      <alignment vertical="center" wrapText="1"/>
    </xf>
    <xf numFmtId="0" fontId="9" fillId="0" borderId="29" xfId="0" applyFont="1" applyBorder="1" applyAlignment="1">
      <alignment vertical="center" wrapText="1"/>
    </xf>
    <xf numFmtId="0" fontId="9" fillId="0" borderId="27" xfId="0" applyFont="1" applyBorder="1" applyAlignment="1" applyProtection="1">
      <alignment horizontal="right" vertical="center" wrapText="1"/>
      <protection locked="0"/>
    </xf>
    <xf numFmtId="0" fontId="9" fillId="0" borderId="28" xfId="0" applyFont="1" applyBorder="1" applyAlignment="1" applyProtection="1">
      <alignment horizontal="right" vertical="center" wrapText="1"/>
      <protection locked="0"/>
    </xf>
    <xf numFmtId="0" fontId="9" fillId="0" borderId="29" xfId="0" applyFont="1" applyBorder="1" applyAlignment="1" applyProtection="1">
      <alignment horizontal="right" vertical="center" wrapText="1"/>
      <protection locked="0"/>
    </xf>
    <xf numFmtId="0" fontId="9" fillId="0" borderId="16" xfId="0" applyFont="1" applyBorder="1">
      <alignment vertical="center"/>
    </xf>
    <xf numFmtId="0" fontId="9" fillId="0" borderId="169" xfId="0" applyFont="1" applyBorder="1" applyAlignment="1">
      <alignment horizontal="center" vertical="center" wrapText="1"/>
    </xf>
    <xf numFmtId="0" fontId="9" fillId="0" borderId="170" xfId="0" applyFont="1" applyBorder="1" applyAlignment="1">
      <alignment horizontal="center" vertical="center" wrapText="1"/>
    </xf>
    <xf numFmtId="0" fontId="9" fillId="0" borderId="171" xfId="0" applyFont="1" applyBorder="1" applyAlignment="1">
      <alignment horizontal="center" vertical="center" wrapText="1"/>
    </xf>
    <xf numFmtId="0" fontId="9" fillId="0" borderId="2" xfId="0" applyFont="1" applyBorder="1" applyAlignment="1">
      <alignment horizontal="right" vertical="center" wrapText="1"/>
    </xf>
    <xf numFmtId="0" fontId="9" fillId="0" borderId="3" xfId="0" applyFont="1" applyBorder="1" applyAlignment="1">
      <alignment horizontal="right" vertical="center" wrapText="1"/>
    </xf>
    <xf numFmtId="177" fontId="74" fillId="0" borderId="5" xfId="0" applyNumberFormat="1" applyFont="1" applyBorder="1" applyAlignment="1">
      <alignment horizontal="center" vertical="center" wrapText="1"/>
    </xf>
    <xf numFmtId="177" fontId="74" fillId="0" borderId="0" xfId="0" applyNumberFormat="1" applyFont="1" applyAlignment="1">
      <alignment horizontal="center" vertical="center" wrapText="1"/>
    </xf>
    <xf numFmtId="177" fontId="74" fillId="0" borderId="6" xfId="0" applyNumberFormat="1" applyFont="1" applyBorder="1" applyAlignment="1">
      <alignment horizontal="center" vertical="center" wrapText="1"/>
    </xf>
    <xf numFmtId="177" fontId="74" fillId="0" borderId="8" xfId="0" applyNumberFormat="1" applyFont="1" applyBorder="1" applyAlignment="1">
      <alignment horizontal="center" vertical="center" wrapText="1"/>
    </xf>
    <xf numFmtId="177" fontId="74" fillId="0" borderId="1" xfId="0" applyNumberFormat="1" applyFont="1" applyBorder="1" applyAlignment="1">
      <alignment horizontal="center" vertical="center" wrapText="1"/>
    </xf>
    <xf numFmtId="177" fontId="74" fillId="0" borderId="7" xfId="0" applyNumberFormat="1" applyFont="1" applyBorder="1" applyAlignment="1">
      <alignment horizontal="center" vertical="center" wrapText="1"/>
    </xf>
    <xf numFmtId="0" fontId="9" fillId="0" borderId="173" xfId="4" applyNumberFormat="1" applyFont="1" applyFill="1" applyBorder="1" applyAlignment="1" applyProtection="1">
      <alignment horizontal="right" vertical="center" wrapText="1"/>
    </xf>
    <xf numFmtId="0" fontId="9" fillId="0" borderId="58" xfId="4" applyNumberFormat="1" applyFont="1" applyFill="1" applyBorder="1" applyAlignment="1" applyProtection="1">
      <alignment horizontal="right" vertical="center" wrapText="1"/>
    </xf>
    <xf numFmtId="0" fontId="9" fillId="0" borderId="166" xfId="0" applyFont="1" applyBorder="1" applyAlignment="1">
      <alignment horizontal="left" vertical="center" wrapText="1"/>
    </xf>
    <xf numFmtId="0" fontId="9" fillId="0" borderId="167" xfId="0" applyFont="1" applyBorder="1" applyAlignment="1">
      <alignment horizontal="left" vertical="center" wrapText="1"/>
    </xf>
    <xf numFmtId="0" fontId="9" fillId="0" borderId="168" xfId="0" applyFont="1" applyBorder="1" applyAlignment="1">
      <alignment horizontal="left" vertical="center" wrapText="1"/>
    </xf>
    <xf numFmtId="177" fontId="74" fillId="0" borderId="2" xfId="0" applyNumberFormat="1" applyFont="1" applyBorder="1" applyAlignment="1">
      <alignment horizontal="center" vertical="center" wrapText="1"/>
    </xf>
    <xf numFmtId="177" fontId="74" fillId="0" borderId="3" xfId="0" applyNumberFormat="1" applyFont="1" applyBorder="1" applyAlignment="1">
      <alignment horizontal="center" vertical="center" wrapText="1"/>
    </xf>
    <xf numFmtId="177" fontId="74" fillId="0" borderId="4" xfId="0" applyNumberFormat="1" applyFont="1" applyBorder="1" applyAlignment="1">
      <alignment horizontal="center" vertical="center" wrapText="1"/>
    </xf>
    <xf numFmtId="177" fontId="4" fillId="0" borderId="20" xfId="0" applyNumberFormat="1" applyFont="1" applyBorder="1" applyAlignment="1">
      <alignment horizontal="center" vertical="center" wrapText="1"/>
    </xf>
    <xf numFmtId="177" fontId="4" fillId="0" borderId="9" xfId="0" applyNumberFormat="1" applyFont="1" applyBorder="1" applyAlignment="1">
      <alignment horizontal="center" vertical="center" wrapText="1"/>
    </xf>
    <xf numFmtId="0" fontId="83" fillId="0" borderId="2" xfId="0" applyFont="1" applyBorder="1" applyAlignment="1">
      <alignment horizontal="left" vertical="center" wrapText="1"/>
    </xf>
    <xf numFmtId="0" fontId="83" fillId="0" borderId="3" xfId="0" applyFont="1" applyBorder="1" applyAlignment="1">
      <alignment horizontal="left" vertical="center" wrapText="1"/>
    </xf>
    <xf numFmtId="177" fontId="4" fillId="0" borderId="5" xfId="0" applyNumberFormat="1" applyFont="1" applyBorder="1" applyAlignment="1">
      <alignment horizontal="center" vertical="center" wrapText="1"/>
    </xf>
    <xf numFmtId="177" fontId="4" fillId="0" borderId="0" xfId="0" applyNumberFormat="1" applyFont="1" applyAlignment="1">
      <alignment horizontal="center" vertical="center" wrapText="1"/>
    </xf>
    <xf numFmtId="177" fontId="4" fillId="0" borderId="6" xfId="0" applyNumberFormat="1" applyFont="1" applyBorder="1" applyAlignment="1">
      <alignment horizontal="center" vertical="center" wrapText="1"/>
    </xf>
    <xf numFmtId="177" fontId="4" fillId="0" borderId="8" xfId="0" applyNumberFormat="1" applyFont="1" applyBorder="1" applyAlignment="1">
      <alignment horizontal="center" vertical="center" wrapText="1"/>
    </xf>
    <xf numFmtId="177" fontId="4" fillId="0" borderId="1" xfId="0" applyNumberFormat="1" applyFont="1" applyBorder="1" applyAlignment="1">
      <alignment horizontal="center" vertical="center" wrapText="1"/>
    </xf>
    <xf numFmtId="177" fontId="4" fillId="0" borderId="7" xfId="0" applyNumberFormat="1" applyFont="1" applyBorder="1" applyAlignment="1">
      <alignment horizontal="center" vertical="center" wrapText="1"/>
    </xf>
    <xf numFmtId="0" fontId="9" fillId="0" borderId="177" xfId="0" applyFont="1" applyBorder="1" applyAlignment="1">
      <alignment horizontal="right" vertical="center" wrapText="1"/>
    </xf>
    <xf numFmtId="0" fontId="9" fillId="0" borderId="56" xfId="0" applyFont="1" applyBorder="1" applyAlignment="1">
      <alignment horizontal="right" vertical="center" wrapText="1"/>
    </xf>
    <xf numFmtId="0" fontId="9" fillId="0" borderId="173" xfId="0" applyFont="1" applyBorder="1" applyAlignment="1">
      <alignment horizontal="right" vertical="center" wrapText="1"/>
    </xf>
    <xf numFmtId="0" fontId="9" fillId="0" borderId="58" xfId="0" applyFont="1" applyBorder="1" applyAlignment="1">
      <alignment horizontal="right" vertical="center" wrapText="1"/>
    </xf>
    <xf numFmtId="0" fontId="9" fillId="0" borderId="8" xfId="0" applyFont="1" applyBorder="1" applyAlignment="1" applyProtection="1">
      <alignment horizontal="right" vertical="center" wrapText="1"/>
      <protection locked="0"/>
    </xf>
    <xf numFmtId="0" fontId="9" fillId="0" borderId="1" xfId="0" applyFont="1" applyBorder="1" applyAlignment="1" applyProtection="1">
      <alignment horizontal="right" vertical="center" wrapText="1"/>
      <protection locked="0"/>
    </xf>
    <xf numFmtId="177" fontId="4" fillId="0" borderId="2" xfId="0" applyNumberFormat="1" applyFont="1" applyBorder="1" applyAlignment="1">
      <alignment horizontal="center" vertical="center" wrapText="1"/>
    </xf>
    <xf numFmtId="177" fontId="4" fillId="0" borderId="3" xfId="0" applyNumberFormat="1" applyFont="1" applyBorder="1" applyAlignment="1">
      <alignment horizontal="center" vertical="center" wrapText="1"/>
    </xf>
    <xf numFmtId="177" fontId="4" fillId="0" borderId="4"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9" fillId="0" borderId="27" xfId="0" applyFont="1" applyBorder="1" applyAlignment="1">
      <alignment horizontal="right" vertical="center" wrapText="1"/>
    </xf>
    <xf numFmtId="0" fontId="9" fillId="0" borderId="28" xfId="0" applyFont="1" applyBorder="1" applyAlignment="1">
      <alignment horizontal="right" vertical="center" wrapText="1"/>
    </xf>
    <xf numFmtId="0" fontId="9" fillId="0" borderId="27" xfId="4" applyNumberFormat="1" applyFont="1" applyFill="1" applyBorder="1" applyAlignment="1" applyProtection="1">
      <alignment horizontal="right" vertical="center" wrapText="1"/>
    </xf>
    <xf numFmtId="0" fontId="9" fillId="0" borderId="28" xfId="4" applyNumberFormat="1" applyFont="1" applyFill="1" applyBorder="1" applyAlignment="1" applyProtection="1">
      <alignment horizontal="right" vertical="center" wrapText="1"/>
    </xf>
    <xf numFmtId="0" fontId="9" fillId="0" borderId="1" xfId="0" applyFont="1" applyBorder="1" applyAlignment="1">
      <alignment horizontal="right" vertical="center" wrapText="1"/>
    </xf>
    <xf numFmtId="0" fontId="9" fillId="0" borderId="1" xfId="4" applyNumberFormat="1" applyFont="1" applyFill="1" applyBorder="1" applyAlignment="1" applyProtection="1">
      <alignment horizontal="right" vertical="center" wrapText="1"/>
    </xf>
    <xf numFmtId="0" fontId="9" fillId="0" borderId="182" xfId="4" applyNumberFormat="1" applyFont="1" applyFill="1" applyBorder="1" applyAlignment="1" applyProtection="1">
      <alignment horizontal="right" vertical="center" wrapText="1"/>
    </xf>
    <xf numFmtId="0" fontId="9" fillId="0" borderId="183" xfId="4" applyNumberFormat="1" applyFont="1" applyFill="1" applyBorder="1" applyAlignment="1" applyProtection="1">
      <alignment horizontal="right" vertical="center" wrapText="1"/>
    </xf>
    <xf numFmtId="0" fontId="9" fillId="0" borderId="8" xfId="4" applyNumberFormat="1" applyFont="1" applyFill="1" applyBorder="1" applyAlignment="1" applyProtection="1">
      <alignment horizontal="right" vertical="center" wrapText="1"/>
    </xf>
    <xf numFmtId="0" fontId="9" fillId="0" borderId="177" xfId="4" applyNumberFormat="1" applyFont="1" applyFill="1" applyBorder="1" applyAlignment="1" applyProtection="1">
      <alignment horizontal="right" vertical="center" wrapText="1"/>
    </xf>
    <xf numFmtId="0" fontId="9" fillId="0" borderId="56" xfId="4" applyNumberFormat="1" applyFont="1" applyFill="1" applyBorder="1" applyAlignment="1" applyProtection="1">
      <alignment horizontal="right" vertical="center" wrapText="1"/>
    </xf>
    <xf numFmtId="0" fontId="9" fillId="0" borderId="1" xfId="0" applyFont="1" applyBorder="1" applyAlignment="1">
      <alignment horizontal="left" vertical="center" wrapText="1"/>
    </xf>
    <xf numFmtId="0" fontId="9" fillId="0" borderId="7" xfId="0" applyFont="1" applyBorder="1" applyAlignment="1">
      <alignment horizontal="left" vertical="center" wrapText="1"/>
    </xf>
    <xf numFmtId="181" fontId="9" fillId="0" borderId="9" xfId="0" applyNumberFormat="1" applyFont="1" applyBorder="1" applyAlignment="1">
      <alignment horizontal="right" vertical="center" wrapText="1"/>
    </xf>
    <xf numFmtId="181" fontId="9" fillId="0" borderId="10" xfId="0" applyNumberFormat="1" applyFont="1" applyBorder="1" applyAlignment="1">
      <alignment horizontal="right" vertical="center" wrapText="1"/>
    </xf>
    <xf numFmtId="0" fontId="9" fillId="0" borderId="174" xfId="4" applyNumberFormat="1" applyFont="1" applyFill="1" applyBorder="1" applyAlignment="1" applyProtection="1">
      <alignment horizontal="right" vertical="center" wrapText="1"/>
    </xf>
    <xf numFmtId="0" fontId="9" fillId="0" borderId="67" xfId="4" applyNumberFormat="1" applyFont="1" applyFill="1" applyBorder="1" applyAlignment="1" applyProtection="1">
      <alignment horizontal="right" vertical="center" wrapText="1"/>
    </xf>
    <xf numFmtId="0" fontId="9" fillId="0" borderId="166" xfId="0" applyFont="1" applyBorder="1" applyAlignment="1">
      <alignment horizontal="center" vertical="center" wrapText="1"/>
    </xf>
    <xf numFmtId="0" fontId="9" fillId="0" borderId="167" xfId="0" applyFont="1" applyBorder="1" applyAlignment="1">
      <alignment horizontal="center" vertical="center" wrapText="1"/>
    </xf>
    <xf numFmtId="0" fontId="9" fillId="0" borderId="168" xfId="0" applyFont="1" applyBorder="1" applyAlignment="1">
      <alignment horizontal="center" vertical="center" wrapText="1"/>
    </xf>
    <xf numFmtId="0" fontId="9" fillId="0" borderId="166" xfId="4" applyNumberFormat="1" applyFont="1" applyFill="1" applyBorder="1" applyAlignment="1" applyProtection="1">
      <alignment horizontal="right" vertical="center" wrapText="1"/>
    </xf>
    <xf numFmtId="0" fontId="9" fillId="0" borderId="167" xfId="4" applyNumberFormat="1" applyFont="1" applyFill="1" applyBorder="1" applyAlignment="1" applyProtection="1">
      <alignment horizontal="right" vertical="center" wrapText="1"/>
    </xf>
    <xf numFmtId="0" fontId="75" fillId="0" borderId="10" xfId="0" applyFont="1" applyBorder="1" applyAlignment="1">
      <alignment horizontal="left" vertical="center" wrapText="1"/>
    </xf>
    <xf numFmtId="0" fontId="9" fillId="0" borderId="0" xfId="0" applyFont="1" applyAlignment="1" applyProtection="1">
      <alignment horizontal="righ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182" fontId="9" fillId="0" borderId="10" xfId="0" applyNumberFormat="1" applyFont="1" applyBorder="1" applyAlignment="1">
      <alignment horizontal="right" vertical="center" wrapText="1"/>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9"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0" xfId="0" applyFont="1" applyBorder="1" applyAlignment="1" applyProtection="1">
      <alignment vertical="center" wrapText="1"/>
      <protection locked="0"/>
    </xf>
    <xf numFmtId="0" fontId="9" fillId="0" borderId="1" xfId="0" applyFont="1" applyBorder="1" applyAlignment="1" applyProtection="1">
      <alignment horizontal="left" vertical="center" wrapText="1"/>
      <protection locked="0"/>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6"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0" fontId="9" fillId="0" borderId="55" xfId="0" applyFont="1" applyBorder="1" applyAlignment="1">
      <alignment horizontal="right" vertical="center" wrapText="1"/>
    </xf>
    <xf numFmtId="0" fontId="9" fillId="0" borderId="57" xfId="0" applyFont="1" applyBorder="1" applyAlignment="1">
      <alignment horizontal="right" vertical="center" wrapText="1"/>
    </xf>
    <xf numFmtId="0" fontId="9" fillId="0" borderId="2" xfId="0" applyFont="1" applyBorder="1" applyAlignment="1">
      <alignment horizontal="left" vertical="center" wrapText="1"/>
    </xf>
    <xf numFmtId="0" fontId="9" fillId="0" borderId="8" xfId="0" applyFont="1" applyBorder="1" applyAlignment="1">
      <alignment horizontal="left"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75" fillId="0" borderId="173" xfId="0" applyFont="1" applyBorder="1" applyAlignment="1">
      <alignment horizontal="right" vertical="center" wrapText="1"/>
    </xf>
    <xf numFmtId="0" fontId="75" fillId="0" borderId="58" xfId="0" applyFont="1" applyBorder="1" applyAlignment="1">
      <alignment horizontal="right" vertical="center" wrapText="1"/>
    </xf>
    <xf numFmtId="0" fontId="75" fillId="0" borderId="27" xfId="0" applyFont="1" applyBorder="1" applyAlignment="1">
      <alignment horizontal="right" vertical="center" wrapText="1"/>
    </xf>
    <xf numFmtId="0" fontId="75" fillId="0" borderId="28" xfId="0" applyFont="1" applyBorder="1" applyAlignment="1">
      <alignment horizontal="right" vertical="center" wrapText="1"/>
    </xf>
    <xf numFmtId="0" fontId="9" fillId="0" borderId="166" xfId="0" applyFont="1" applyBorder="1" applyAlignment="1">
      <alignment horizontal="right" vertical="center" wrapText="1"/>
    </xf>
    <xf numFmtId="0" fontId="9" fillId="0" borderId="167" xfId="0" applyFont="1" applyBorder="1" applyAlignment="1">
      <alignment horizontal="right" vertical="center" wrapText="1"/>
    </xf>
    <xf numFmtId="0" fontId="75" fillId="0" borderId="273" xfId="0" applyFont="1" applyBorder="1" applyAlignment="1">
      <alignment horizontal="right" vertical="center" wrapText="1"/>
    </xf>
    <xf numFmtId="0" fontId="75" fillId="0" borderId="274" xfId="0" applyFont="1" applyBorder="1" applyAlignment="1">
      <alignment horizontal="right" vertical="center" wrapText="1"/>
    </xf>
    <xf numFmtId="0" fontId="75" fillId="0" borderId="253" xfId="0" applyFont="1" applyBorder="1" applyAlignment="1">
      <alignment horizontal="right" vertical="center" wrapText="1"/>
    </xf>
    <xf numFmtId="0" fontId="75" fillId="0" borderId="254" xfId="0" applyFont="1" applyBorder="1" applyAlignment="1">
      <alignment horizontal="right" vertical="center" wrapText="1"/>
    </xf>
    <xf numFmtId="0" fontId="9" fillId="0" borderId="8" xfId="0" applyFont="1" applyBorder="1" applyAlignment="1">
      <alignment horizontal="right" vertical="center" wrapText="1"/>
    </xf>
    <xf numFmtId="0" fontId="75" fillId="0" borderId="278" xfId="0" applyFont="1" applyBorder="1" applyAlignment="1">
      <alignment horizontal="right" vertical="center" wrapText="1"/>
    </xf>
    <xf numFmtId="0" fontId="75" fillId="0" borderId="279" xfId="0" applyFont="1" applyBorder="1" applyAlignment="1">
      <alignment horizontal="right" vertical="center" wrapText="1"/>
    </xf>
    <xf numFmtId="0" fontId="75" fillId="0" borderId="280" xfId="0" applyFont="1" applyBorder="1" applyAlignment="1">
      <alignment horizontal="right" vertical="center" wrapText="1"/>
    </xf>
    <xf numFmtId="0" fontId="75" fillId="0" borderId="281" xfId="0" applyFont="1" applyBorder="1" applyAlignment="1">
      <alignment horizontal="right" vertical="center" wrapText="1"/>
    </xf>
    <xf numFmtId="0" fontId="75" fillId="0" borderId="255" xfId="0" applyFont="1" applyBorder="1" applyAlignment="1">
      <alignment horizontal="right" vertical="center" wrapText="1"/>
    </xf>
    <xf numFmtId="0" fontId="75" fillId="0" borderId="256" xfId="0" applyFont="1" applyBorder="1" applyAlignment="1">
      <alignment horizontal="right" vertical="center" wrapText="1"/>
    </xf>
    <xf numFmtId="179" fontId="9" fillId="0" borderId="1" xfId="0" applyNumberFormat="1" applyFont="1" applyBorder="1" applyAlignment="1">
      <alignment horizontal="right" vertical="center" wrapText="1"/>
    </xf>
    <xf numFmtId="0" fontId="9" fillId="0" borderId="9" xfId="4" applyNumberFormat="1" applyFont="1" applyFill="1" applyBorder="1" applyAlignment="1" applyProtection="1">
      <alignment horizontal="right" vertical="center" wrapText="1"/>
    </xf>
    <xf numFmtId="0" fontId="9" fillId="0" borderId="10" xfId="4" applyNumberFormat="1" applyFont="1" applyFill="1" applyBorder="1" applyAlignment="1" applyProtection="1">
      <alignment horizontal="right" vertical="center" wrapText="1"/>
    </xf>
    <xf numFmtId="0" fontId="4" fillId="0" borderId="20" xfId="0" applyFont="1" applyBorder="1" applyAlignment="1">
      <alignment horizontal="center" vertical="center" wrapText="1"/>
    </xf>
    <xf numFmtId="0" fontId="4" fillId="0" borderId="9" xfId="0" applyFont="1" applyBorder="1" applyAlignment="1">
      <alignment horizontal="center" vertical="center" wrapText="1"/>
    </xf>
    <xf numFmtId="0" fontId="74" fillId="0" borderId="2" xfId="0" applyFont="1" applyBorder="1" applyAlignment="1">
      <alignment horizontal="center" vertical="center" wrapText="1"/>
    </xf>
    <xf numFmtId="0" fontId="74" fillId="0" borderId="3"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5" xfId="0" applyFont="1" applyBorder="1" applyAlignment="1">
      <alignment horizontal="center" vertical="center" wrapText="1"/>
    </xf>
    <xf numFmtId="0" fontId="74" fillId="0" borderId="0" xfId="0" applyFont="1" applyAlignment="1">
      <alignment horizontal="center" vertical="center" wrapText="1"/>
    </xf>
    <xf numFmtId="0" fontId="74" fillId="0" borderId="6" xfId="0" applyFont="1" applyBorder="1" applyAlignment="1">
      <alignment horizontal="center" vertical="center" wrapText="1"/>
    </xf>
    <xf numFmtId="0" fontId="74" fillId="0" borderId="8" xfId="0" applyFont="1" applyBorder="1" applyAlignment="1">
      <alignment horizontal="center" vertical="center" wrapText="1"/>
    </xf>
    <xf numFmtId="0" fontId="74" fillId="0" borderId="1" xfId="0" applyFont="1" applyBorder="1" applyAlignment="1">
      <alignment horizontal="center" vertical="center" wrapText="1"/>
    </xf>
    <xf numFmtId="0" fontId="74" fillId="0" borderId="7" xfId="0" applyFont="1" applyBorder="1" applyAlignment="1">
      <alignment horizontal="center" vertical="center" wrapText="1"/>
    </xf>
    <xf numFmtId="0" fontId="9" fillId="0" borderId="9" xfId="4" applyNumberFormat="1" applyFont="1" applyFill="1" applyBorder="1" applyAlignment="1" applyProtection="1">
      <alignment horizontal="right" vertical="center"/>
    </xf>
    <xf numFmtId="0" fontId="9" fillId="0" borderId="10" xfId="4" applyNumberFormat="1" applyFont="1" applyFill="1" applyBorder="1" applyAlignment="1" applyProtection="1">
      <alignment horizontal="righ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0" xfId="0" applyFont="1" applyAlignment="1">
      <alignment horizontal="left" vertical="top" wrapText="1"/>
    </xf>
    <xf numFmtId="0" fontId="9" fillId="0" borderId="9" xfId="0" applyFont="1" applyBorder="1" applyAlignment="1">
      <alignment horizontal="left" vertical="center"/>
    </xf>
    <xf numFmtId="0" fontId="6" fillId="0" borderId="1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8" xfId="0" applyFont="1" applyBorder="1" applyAlignment="1">
      <alignment horizontal="left" vertical="center"/>
    </xf>
    <xf numFmtId="0" fontId="9" fillId="0" borderId="1" xfId="0" applyFont="1" applyBorder="1" applyAlignment="1">
      <alignment horizontal="left" vertical="center"/>
    </xf>
    <xf numFmtId="0" fontId="9" fillId="0" borderId="7" xfId="0" applyFont="1" applyBorder="1" applyAlignment="1">
      <alignment horizontal="left" vertical="center"/>
    </xf>
    <xf numFmtId="0" fontId="9" fillId="0" borderId="20" xfId="0" applyFont="1" applyBorder="1" applyAlignment="1" applyProtection="1">
      <alignment horizontal="center" vertical="center"/>
      <protection locked="0"/>
    </xf>
    <xf numFmtId="0" fontId="9" fillId="0" borderId="10" xfId="0" applyFont="1" applyBorder="1" applyAlignment="1">
      <alignment horizontal="right" vertical="center"/>
    </xf>
    <xf numFmtId="0" fontId="11"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74" fillId="0" borderId="9" xfId="0" applyFont="1" applyBorder="1" applyAlignment="1">
      <alignment horizontal="center" vertical="center"/>
    </xf>
    <xf numFmtId="0" fontId="74" fillId="0" borderId="10" xfId="0" applyFont="1" applyBorder="1" applyAlignment="1">
      <alignment horizontal="center" vertical="center"/>
    </xf>
    <xf numFmtId="0" fontId="74" fillId="0" borderId="11" xfId="0" applyFont="1" applyBorder="1" applyAlignment="1">
      <alignment horizontal="center" vertical="center"/>
    </xf>
    <xf numFmtId="0" fontId="9" fillId="0" borderId="20" xfId="0" applyFont="1" applyBorder="1" applyAlignment="1">
      <alignment horizontal="left" vertical="center" shrinkToFit="1"/>
    </xf>
    <xf numFmtId="0" fontId="9" fillId="8" borderId="9" xfId="0" applyFont="1" applyFill="1" applyBorder="1" applyAlignment="1">
      <alignment horizontal="left" vertical="center"/>
    </xf>
    <xf numFmtId="0" fontId="9" fillId="8" borderId="10" xfId="0" applyFont="1" applyFill="1" applyBorder="1" applyAlignment="1">
      <alignment horizontal="left" vertical="center"/>
    </xf>
    <xf numFmtId="38" fontId="9" fillId="8" borderId="9" xfId="4" applyFont="1" applyFill="1" applyBorder="1" applyAlignment="1" applyProtection="1">
      <alignment horizontal="center" vertical="center"/>
    </xf>
    <xf numFmtId="38" fontId="9" fillId="8" borderId="10" xfId="4" applyFont="1" applyFill="1" applyBorder="1" applyAlignment="1" applyProtection="1">
      <alignment horizontal="center" vertical="center"/>
    </xf>
    <xf numFmtId="38" fontId="9" fillId="8" borderId="1" xfId="4" applyFont="1" applyFill="1" applyBorder="1" applyAlignment="1" applyProtection="1">
      <alignment horizontal="center" vertical="center"/>
    </xf>
    <xf numFmtId="38" fontId="9" fillId="8" borderId="7" xfId="4" applyFont="1" applyFill="1" applyBorder="1" applyAlignment="1" applyProtection="1">
      <alignment horizontal="center" vertical="center"/>
    </xf>
    <xf numFmtId="0" fontId="9" fillId="8" borderId="10" xfId="0" applyFont="1" applyFill="1" applyBorder="1" applyAlignment="1">
      <alignment horizontal="right" vertical="center"/>
    </xf>
    <xf numFmtId="0" fontId="6" fillId="8" borderId="10" xfId="0" applyFont="1" applyFill="1" applyBorder="1" applyAlignment="1">
      <alignment horizontal="right" vertical="center"/>
    </xf>
    <xf numFmtId="0" fontId="9" fillId="0" borderId="20"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protection locked="0"/>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4" fillId="0" borderId="89" xfId="0" applyFont="1" applyBorder="1" applyAlignment="1">
      <alignment horizontal="left" vertical="center" shrinkToFit="1"/>
    </xf>
    <xf numFmtId="0" fontId="4" fillId="0" borderId="1" xfId="0" applyFont="1" applyBorder="1" applyAlignment="1">
      <alignment horizontal="left" vertical="center" shrinkToFit="1"/>
    </xf>
    <xf numFmtId="0" fontId="9" fillId="0" borderId="9" xfId="0" applyFont="1" applyBorder="1" applyAlignment="1">
      <alignment horizontal="right" vertical="center" shrinkToFit="1"/>
    </xf>
    <xf numFmtId="0" fontId="9" fillId="0" borderId="10" xfId="0" applyFont="1" applyBorder="1" applyAlignment="1">
      <alignment horizontal="right" vertical="center" shrinkToFit="1"/>
    </xf>
    <xf numFmtId="0" fontId="9" fillId="0" borderId="56" xfId="0" applyFont="1" applyBorder="1" applyAlignment="1">
      <alignment horizontal="center" vertical="center"/>
    </xf>
    <xf numFmtId="0" fontId="9" fillId="0" borderId="90" xfId="0" applyFont="1" applyBorder="1" applyAlignment="1">
      <alignment horizontal="center" vertical="center"/>
    </xf>
    <xf numFmtId="0" fontId="9" fillId="0" borderId="55" xfId="0" applyFont="1" applyBorder="1" applyAlignment="1" applyProtection="1">
      <alignment horizontal="right" vertical="center"/>
      <protection locked="0"/>
    </xf>
    <xf numFmtId="0" fontId="9" fillId="0" borderId="56" xfId="0" applyFont="1" applyBorder="1" applyAlignment="1" applyProtection="1">
      <alignment horizontal="right" vertical="center"/>
      <protection locked="0"/>
    </xf>
    <xf numFmtId="0" fontId="9" fillId="0" borderId="1" xfId="0" applyFont="1" applyBorder="1" applyAlignment="1">
      <alignment horizontal="center" vertical="center"/>
    </xf>
    <xf numFmtId="0" fontId="9" fillId="0" borderId="7" xfId="0" applyFont="1" applyBorder="1" applyAlignment="1">
      <alignment horizontal="center" vertical="center"/>
    </xf>
    <xf numFmtId="0" fontId="9" fillId="0" borderId="28" xfId="0" applyFont="1" applyBorder="1" applyAlignment="1" applyProtection="1">
      <alignment horizontal="right" vertical="center"/>
      <protection locked="0"/>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4" fillId="0" borderId="20" xfId="0" applyFont="1" applyBorder="1" applyAlignment="1">
      <alignment horizontal="left" vertical="center" shrinkToFit="1"/>
    </xf>
    <xf numFmtId="0" fontId="9" fillId="0" borderId="27" xfId="0" applyFont="1" applyBorder="1" applyAlignment="1" applyProtection="1">
      <alignment horizontal="right" vertical="center"/>
      <protection locked="0"/>
    </xf>
    <xf numFmtId="0" fontId="9" fillId="0" borderId="55" xfId="0" applyFont="1" applyBorder="1" applyAlignment="1">
      <alignment horizontal="left" vertical="center"/>
    </xf>
    <xf numFmtId="0" fontId="9" fillId="0" borderId="56" xfId="0" applyFont="1" applyBorder="1" applyAlignment="1">
      <alignment horizontal="left" vertical="center"/>
    </xf>
    <xf numFmtId="0" fontId="9" fillId="0" borderId="90" xfId="0" applyFont="1" applyBorder="1" applyAlignment="1">
      <alignment horizontal="left" vertical="center"/>
    </xf>
    <xf numFmtId="0" fontId="9" fillId="0" borderId="50" xfId="0" applyFont="1" applyBorder="1" applyAlignment="1">
      <alignment horizontal="left" vertical="center" wrapText="1"/>
    </xf>
    <xf numFmtId="0" fontId="9" fillId="0" borderId="84" xfId="0" applyFont="1" applyBorder="1" applyAlignment="1">
      <alignment horizontal="left" vertical="center" wrapText="1"/>
    </xf>
    <xf numFmtId="0" fontId="9" fillId="0" borderId="38" xfId="0" applyFont="1" applyBorder="1" applyAlignment="1">
      <alignment horizontal="left" vertical="center" wrapText="1"/>
    </xf>
    <xf numFmtId="0" fontId="9" fillId="0" borderId="85" xfId="0" applyFont="1" applyBorder="1" applyAlignment="1">
      <alignment horizontal="left" vertical="center" wrapText="1"/>
    </xf>
    <xf numFmtId="0" fontId="9" fillId="0" borderId="52" xfId="0" applyFont="1" applyBorder="1" applyAlignment="1">
      <alignment horizontal="left" vertical="center" wrapTex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75" fillId="0" borderId="10" xfId="0" applyNumberFormat="1" applyFont="1" applyBorder="1">
      <alignment vertical="center"/>
    </xf>
    <xf numFmtId="181" fontId="75" fillId="0" borderId="10" xfId="0" applyNumberFormat="1" applyFont="1" applyBorder="1">
      <alignment vertical="center"/>
    </xf>
    <xf numFmtId="182" fontId="75" fillId="0" borderId="10" xfId="0" applyNumberFormat="1" applyFont="1" applyBorder="1">
      <alignment vertical="center"/>
    </xf>
    <xf numFmtId="0" fontId="5" fillId="0" borderId="4" xfId="0" applyFont="1" applyBorder="1" applyAlignment="1">
      <alignment horizontal="center" vertical="center" wrapText="1"/>
    </xf>
    <xf numFmtId="0" fontId="9" fillId="8" borderId="9" xfId="0" applyFont="1" applyFill="1" applyBorder="1" applyAlignment="1">
      <alignment horizontal="center" vertical="center"/>
    </xf>
    <xf numFmtId="0" fontId="9" fillId="8" borderId="10" xfId="0" applyFont="1" applyFill="1" applyBorder="1" applyAlignment="1">
      <alignment horizontal="center" vertical="center"/>
    </xf>
    <xf numFmtId="0" fontId="6" fillId="8" borderId="10" xfId="0" applyFont="1" applyFill="1" applyBorder="1">
      <alignment vertical="center"/>
    </xf>
    <xf numFmtId="0" fontId="6" fillId="8" borderId="11" xfId="0" applyFont="1" applyFill="1" applyBorder="1">
      <alignment vertical="center"/>
    </xf>
    <xf numFmtId="0" fontId="9" fillId="8" borderId="11" xfId="0" applyFont="1" applyFill="1" applyBorder="1" applyAlignment="1">
      <alignment horizontal="center"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7" xfId="0" applyFont="1" applyBorder="1" applyAlignment="1">
      <alignment horizontal="right" vertical="center"/>
    </xf>
    <xf numFmtId="0" fontId="9" fillId="0" borderId="28" xfId="0" applyFont="1" applyBorder="1" applyAlignment="1">
      <alignment horizontal="right" vertical="center"/>
    </xf>
    <xf numFmtId="177" fontId="9" fillId="0" borderId="13" xfId="0" applyNumberFormat="1" applyFont="1" applyBorder="1" applyAlignment="1">
      <alignment horizontal="right" vertical="center"/>
    </xf>
    <xf numFmtId="0" fontId="6" fillId="0" borderId="9" xfId="0" applyFont="1" applyBorder="1" applyAlignment="1" applyProtection="1">
      <alignment horizontal="right" vertical="center"/>
      <protection locked="0"/>
    </xf>
    <xf numFmtId="0" fontId="6" fillId="0" borderId="10" xfId="0" applyFont="1" applyBorder="1" applyAlignment="1" applyProtection="1">
      <alignment horizontal="right" vertical="center"/>
      <protection locked="0"/>
    </xf>
    <xf numFmtId="177" fontId="4" fillId="0" borderId="1" xfId="0" applyNumberFormat="1" applyFont="1" applyBorder="1" applyAlignment="1">
      <alignment horizontal="left" vertical="center" wrapText="1"/>
    </xf>
    <xf numFmtId="177" fontId="4" fillId="0" borderId="0" xfId="0" applyNumberFormat="1" applyFont="1" applyAlignment="1">
      <alignment horizontal="left" vertical="center" wrapText="1"/>
    </xf>
    <xf numFmtId="0" fontId="75" fillId="0" borderId="9" xfId="0" applyFont="1" applyBorder="1" applyAlignment="1">
      <alignment horizontal="right" vertical="center"/>
    </xf>
    <xf numFmtId="0" fontId="75" fillId="0" borderId="10" xfId="0" applyFont="1" applyBorder="1" applyAlignment="1">
      <alignment horizontal="right" vertical="center"/>
    </xf>
    <xf numFmtId="0" fontId="75" fillId="0" borderId="10" xfId="0" applyFont="1" applyBorder="1" applyAlignment="1">
      <alignment horizontal="center" vertical="center"/>
    </xf>
    <xf numFmtId="0" fontId="4" fillId="0" borderId="2" xfId="2" applyFont="1" applyBorder="1" applyAlignment="1">
      <alignment horizontal="center" vertical="center"/>
    </xf>
    <xf numFmtId="0" fontId="4" fillId="0" borderId="3" xfId="2" applyFont="1" applyBorder="1" applyAlignment="1">
      <alignment horizontal="center" vertical="center"/>
    </xf>
    <xf numFmtId="0" fontId="4" fillId="0" borderId="4" xfId="2" applyFont="1" applyBorder="1" applyAlignment="1">
      <alignment horizontal="center" vertical="center"/>
    </xf>
    <xf numFmtId="0" fontId="4" fillId="0" borderId="8" xfId="2" applyFont="1" applyBorder="1" applyAlignment="1">
      <alignment horizontal="center" vertical="center"/>
    </xf>
    <xf numFmtId="0" fontId="4" fillId="0" borderId="1" xfId="2" applyFont="1" applyBorder="1" applyAlignment="1">
      <alignment horizontal="center" vertical="center"/>
    </xf>
    <xf numFmtId="0" fontId="4" fillId="0" borderId="7" xfId="2" applyFont="1" applyBorder="1" applyAlignment="1">
      <alignment horizontal="center" vertical="center"/>
    </xf>
    <xf numFmtId="0" fontId="4" fillId="0" borderId="5" xfId="2" applyFont="1" applyBorder="1" applyAlignment="1">
      <alignment horizontal="center" vertical="center"/>
    </xf>
    <xf numFmtId="0" fontId="4" fillId="0" borderId="0" xfId="2" applyFont="1" applyAlignment="1">
      <alignment horizontal="center" vertical="center"/>
    </xf>
    <xf numFmtId="0" fontId="4" fillId="0" borderId="6" xfId="2" applyFont="1" applyBorder="1" applyAlignment="1">
      <alignment horizontal="center" vertical="center"/>
    </xf>
    <xf numFmtId="0" fontId="4" fillId="0" borderId="2" xfId="2" applyFont="1" applyBorder="1" applyAlignment="1" applyProtection="1">
      <alignment horizontal="right" vertical="center"/>
      <protection locked="0"/>
    </xf>
    <xf numFmtId="0" fontId="4" fillId="0" borderId="3" xfId="2" applyFont="1" applyBorder="1" applyAlignment="1" applyProtection="1">
      <alignment horizontal="right" vertical="center"/>
      <protection locked="0"/>
    </xf>
    <xf numFmtId="0" fontId="4" fillId="0" borderId="8" xfId="2" applyFont="1" applyBorder="1" applyAlignment="1" applyProtection="1">
      <alignment horizontal="right" vertical="center"/>
      <protection locked="0"/>
    </xf>
    <xf numFmtId="0" fontId="4" fillId="0" borderId="1" xfId="2" applyFont="1" applyBorder="1" applyAlignment="1" applyProtection="1">
      <alignment horizontal="right" vertical="center"/>
      <protection locked="0"/>
    </xf>
    <xf numFmtId="0" fontId="4" fillId="0" borderId="2"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8" xfId="2" applyFont="1" applyBorder="1" applyAlignment="1" applyProtection="1">
      <alignment horizontal="center" vertical="center"/>
      <protection locked="0"/>
    </xf>
    <xf numFmtId="0" fontId="4" fillId="0" borderId="7" xfId="2" applyFont="1" applyBorder="1" applyAlignment="1" applyProtection="1">
      <alignment horizontal="center" vertical="center"/>
      <protection locked="0"/>
    </xf>
    <xf numFmtId="0" fontId="4" fillId="0" borderId="20" xfId="2" applyFont="1" applyBorder="1" applyAlignment="1">
      <alignment horizontal="center" vertical="center"/>
    </xf>
    <xf numFmtId="0" fontId="4" fillId="0" borderId="5" xfId="2" applyFont="1" applyBorder="1" applyAlignment="1" applyProtection="1">
      <alignment horizontal="center" vertical="center"/>
      <protection locked="0"/>
    </xf>
    <xf numFmtId="0" fontId="4" fillId="0" borderId="6" xfId="2" applyFont="1" applyBorder="1" applyAlignment="1" applyProtection="1">
      <alignment horizontal="center" vertical="center"/>
      <protection locked="0"/>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4" fillId="0" borderId="8" xfId="2" applyFont="1" applyBorder="1" applyAlignment="1" applyProtection="1">
      <alignment horizontal="center" vertical="center" wrapText="1"/>
      <protection locked="0"/>
    </xf>
    <xf numFmtId="0" fontId="4" fillId="0" borderId="1" xfId="2" applyFont="1" applyBorder="1" applyAlignment="1" applyProtection="1">
      <alignment horizontal="center" vertical="center" wrapText="1"/>
      <protection locked="0"/>
    </xf>
    <xf numFmtId="0" fontId="4" fillId="0" borderId="7" xfId="2" applyFont="1" applyBorder="1" applyAlignment="1" applyProtection="1">
      <alignment horizontal="center" vertical="center" wrapText="1"/>
      <protection locked="0"/>
    </xf>
    <xf numFmtId="0" fontId="4" fillId="0" borderId="2" xfId="2" applyFont="1" applyBorder="1" applyAlignment="1" applyProtection="1">
      <alignment horizontal="right" vertical="center" wrapText="1"/>
      <protection locked="0"/>
    </xf>
    <xf numFmtId="0" fontId="4" fillId="0" borderId="3" xfId="2" applyFont="1" applyBorder="1" applyAlignment="1" applyProtection="1">
      <alignment horizontal="right" vertical="center" wrapText="1"/>
      <protection locked="0"/>
    </xf>
    <xf numFmtId="0" fontId="4" fillId="0" borderId="8" xfId="2" applyFont="1" applyBorder="1" applyAlignment="1" applyProtection="1">
      <alignment horizontal="right" vertical="center" wrapText="1"/>
      <protection locked="0"/>
    </xf>
    <xf numFmtId="0" fontId="4" fillId="0" borderId="1" xfId="2" applyFont="1" applyBorder="1" applyAlignment="1" applyProtection="1">
      <alignment horizontal="right" vertical="center" wrapText="1"/>
      <protection locked="0"/>
    </xf>
    <xf numFmtId="0" fontId="4" fillId="0" borderId="20" xfId="2" applyFont="1" applyBorder="1" applyAlignment="1" applyProtection="1">
      <alignment horizontal="center" vertical="center"/>
      <protection locked="0"/>
    </xf>
    <xf numFmtId="0" fontId="4" fillId="0" borderId="20" xfId="2" applyFont="1" applyBorder="1" applyAlignment="1" applyProtection="1">
      <alignment horizontal="right" vertical="center"/>
      <protection locked="0"/>
    </xf>
    <xf numFmtId="0" fontId="4" fillId="0" borderId="9" xfId="2" applyFont="1" applyBorder="1" applyAlignment="1">
      <alignment horizontal="left" vertical="center"/>
    </xf>
    <xf numFmtId="0" fontId="4" fillId="0" borderId="10" xfId="2" applyFont="1" applyBorder="1" applyAlignment="1">
      <alignment horizontal="left" vertical="center"/>
    </xf>
    <xf numFmtId="0" fontId="4" fillId="0" borderId="11" xfId="2" applyFont="1" applyBorder="1" applyAlignment="1" applyProtection="1">
      <alignment horizontal="center" vertical="center" wrapText="1"/>
      <protection locked="0"/>
    </xf>
    <xf numFmtId="0" fontId="4" fillId="0" borderId="20"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5" xfId="2" applyFont="1" applyBorder="1" applyAlignment="1" applyProtection="1">
      <alignment horizontal="right" vertical="center"/>
      <protection locked="0"/>
    </xf>
    <xf numFmtId="0" fontId="4" fillId="0" borderId="0" xfId="2" applyFont="1" applyAlignment="1" applyProtection="1">
      <alignment horizontal="right" vertical="center"/>
      <protection locked="0"/>
    </xf>
    <xf numFmtId="0" fontId="4" fillId="0" borderId="9" xfId="2" applyFont="1" applyBorder="1" applyAlignment="1" applyProtection="1">
      <alignment horizontal="center" vertical="center" wrapText="1"/>
      <protection locked="0"/>
    </xf>
    <xf numFmtId="0" fontId="4" fillId="0" borderId="10" xfId="2" applyFont="1" applyBorder="1" applyAlignment="1" applyProtection="1">
      <alignment horizontal="center" vertical="center" wrapText="1"/>
      <protection locked="0"/>
    </xf>
    <xf numFmtId="0" fontId="6" fillId="0" borderId="0" xfId="2" applyFont="1" applyAlignment="1">
      <alignment vertical="center" wrapText="1"/>
    </xf>
    <xf numFmtId="0" fontId="4" fillId="0" borderId="9" xfId="2" applyFont="1" applyBorder="1" applyAlignment="1">
      <alignment horizontal="center" vertical="center"/>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9" xfId="2" applyFont="1" applyBorder="1" applyAlignment="1" applyProtection="1">
      <alignment horizontal="right" vertical="center" wrapText="1"/>
      <protection locked="0"/>
    </xf>
    <xf numFmtId="0" fontId="4" fillId="0" borderId="10" xfId="2" applyFont="1" applyBorder="1" applyAlignment="1" applyProtection="1">
      <alignment horizontal="right" vertical="center" wrapText="1"/>
      <protection locked="0"/>
    </xf>
    <xf numFmtId="0" fontId="4" fillId="0" borderId="11" xfId="2" applyFont="1" applyBorder="1" applyAlignment="1" applyProtection="1">
      <alignment horizontal="right" vertical="center" wrapText="1"/>
      <protection locked="0"/>
    </xf>
    <xf numFmtId="0" fontId="4" fillId="0" borderId="11" xfId="2" applyFont="1" applyBorder="1" applyAlignment="1">
      <alignment horizontal="left" vertical="center"/>
    </xf>
    <xf numFmtId="0" fontId="4" fillId="0" borderId="4" xfId="2" applyFont="1" applyBorder="1" applyAlignment="1" applyProtection="1">
      <alignment horizontal="right" vertical="center" wrapText="1"/>
      <protection locked="0"/>
    </xf>
    <xf numFmtId="0" fontId="4" fillId="0" borderId="7" xfId="2" applyFont="1" applyBorder="1" applyAlignment="1" applyProtection="1">
      <alignment horizontal="right" vertical="center" wrapText="1"/>
      <protection locked="0"/>
    </xf>
    <xf numFmtId="0" fontId="0" fillId="0" borderId="0" xfId="2" applyFont="1"/>
    <xf numFmtId="0" fontId="51" fillId="0" borderId="0" xfId="5" applyNumberFormat="1" applyFont="1" applyFill="1" applyAlignment="1" applyProtection="1">
      <alignment horizontal="right" vertical="center"/>
    </xf>
    <xf numFmtId="0" fontId="1" fillId="0" borderId="0" xfId="2"/>
    <xf numFmtId="0" fontId="4" fillId="0" borderId="1" xfId="2" applyFont="1" applyBorder="1" applyAlignment="1">
      <alignment vertical="center" wrapText="1"/>
    </xf>
    <xf numFmtId="0" fontId="4" fillId="0" borderId="20" xfId="2" applyFont="1" applyBorder="1" applyAlignment="1">
      <alignment horizontal="left" vertical="center"/>
    </xf>
    <xf numFmtId="0" fontId="4" fillId="0" borderId="9" xfId="2" applyFont="1" applyBorder="1" applyAlignment="1" applyProtection="1">
      <alignment horizontal="left" vertical="center"/>
      <protection locked="0"/>
    </xf>
    <xf numFmtId="0" fontId="4" fillId="0" borderId="10" xfId="2" applyFont="1" applyBorder="1" applyAlignment="1" applyProtection="1">
      <alignment horizontal="left" vertical="center"/>
      <protection locked="0"/>
    </xf>
    <xf numFmtId="0" fontId="4" fillId="0" borderId="11" xfId="2" applyFont="1" applyBorder="1" applyAlignment="1" applyProtection="1">
      <alignment horizontal="left" vertical="center"/>
      <protection locked="0"/>
    </xf>
    <xf numFmtId="0" fontId="4" fillId="0" borderId="9" xfId="2" applyFont="1" applyBorder="1" applyAlignment="1" applyProtection="1">
      <alignment horizontal="right" vertical="center"/>
      <protection locked="0"/>
    </xf>
    <xf numFmtId="0" fontId="4" fillId="0" borderId="10" xfId="2" applyFont="1" applyBorder="1" applyAlignment="1" applyProtection="1">
      <alignment horizontal="right" vertical="center"/>
      <protection locked="0"/>
    </xf>
    <xf numFmtId="0" fontId="4" fillId="0" borderId="11" xfId="2" applyFont="1" applyBorder="1" applyAlignment="1" applyProtection="1">
      <alignment horizontal="right" vertical="center"/>
      <protection locked="0"/>
    </xf>
    <xf numFmtId="0" fontId="4" fillId="0" borderId="1" xfId="2" applyFont="1" applyBorder="1" applyAlignment="1" applyProtection="1">
      <alignment horizontal="left" vertical="center"/>
      <protection locked="0"/>
    </xf>
    <xf numFmtId="0" fontId="4" fillId="0" borderId="7" xfId="2" applyFont="1" applyBorder="1" applyAlignment="1" applyProtection="1">
      <alignment horizontal="left" vertical="center"/>
      <protection locked="0"/>
    </xf>
    <xf numFmtId="0" fontId="4" fillId="0" borderId="9" xfId="2" applyFont="1" applyBorder="1" applyAlignment="1" applyProtection="1">
      <alignment horizontal="right" vertical="center" shrinkToFit="1"/>
      <protection locked="0"/>
    </xf>
    <xf numFmtId="0" fontId="4" fillId="0" borderId="10" xfId="2" applyFont="1" applyBorder="1" applyAlignment="1" applyProtection="1">
      <alignment horizontal="right" vertical="center" shrinkToFit="1"/>
      <protection locked="0"/>
    </xf>
    <xf numFmtId="0" fontId="4" fillId="0" borderId="11" xfId="2" applyFont="1" applyBorder="1" applyAlignment="1" applyProtection="1">
      <alignment horizontal="right" vertical="center" shrinkToFit="1"/>
      <protection locked="0"/>
    </xf>
    <xf numFmtId="0" fontId="4" fillId="0" borderId="3" xfId="2" applyFont="1" applyBorder="1" applyAlignment="1" applyProtection="1">
      <alignment horizontal="left" vertical="center"/>
      <protection locked="0"/>
    </xf>
    <xf numFmtId="0" fontId="4" fillId="0" borderId="9" xfId="4" applyNumberFormat="1" applyFont="1" applyFill="1" applyBorder="1" applyAlignment="1" applyProtection="1">
      <alignment horizontal="right" vertical="center" wrapText="1"/>
      <protection locked="0"/>
    </xf>
    <xf numFmtId="0" fontId="4" fillId="0" borderId="10" xfId="4" applyNumberFormat="1" applyFont="1" applyFill="1" applyBorder="1" applyAlignment="1" applyProtection="1">
      <alignment horizontal="right" vertical="center" wrapText="1"/>
      <protection locked="0"/>
    </xf>
    <xf numFmtId="0" fontId="4" fillId="0" borderId="11" xfId="4" applyNumberFormat="1" applyFont="1" applyFill="1" applyBorder="1" applyAlignment="1" applyProtection="1">
      <alignment horizontal="right" vertical="center" wrapText="1"/>
      <protection locked="0"/>
    </xf>
    <xf numFmtId="0" fontId="4" fillId="0" borderId="9" xfId="4" applyNumberFormat="1" applyFont="1" applyFill="1" applyBorder="1" applyAlignment="1" applyProtection="1">
      <alignment horizontal="left" vertical="center"/>
    </xf>
    <xf numFmtId="0" fontId="4" fillId="0" borderId="11" xfId="4" applyNumberFormat="1" applyFont="1" applyFill="1" applyBorder="1" applyAlignment="1" applyProtection="1">
      <alignment horizontal="left" vertical="center"/>
    </xf>
    <xf numFmtId="0" fontId="4" fillId="0" borderId="20" xfId="2" applyFont="1" applyBorder="1" applyAlignment="1" applyProtection="1">
      <alignment horizontal="right" vertical="center" wrapText="1"/>
      <protection locked="0"/>
    </xf>
    <xf numFmtId="0" fontId="4" fillId="0" borderId="25" xfId="2" applyFont="1" applyBorder="1" applyAlignment="1">
      <alignment horizontal="left" vertical="center"/>
    </xf>
    <xf numFmtId="0" fontId="4" fillId="0" borderId="9" xfId="4" applyNumberFormat="1" applyFont="1" applyFill="1" applyBorder="1" applyAlignment="1" applyProtection="1">
      <alignment horizontal="left" vertical="center"/>
      <protection locked="0"/>
    </xf>
    <xf numFmtId="0" fontId="4" fillId="0" borderId="10" xfId="4" applyNumberFormat="1" applyFont="1" applyFill="1" applyBorder="1" applyAlignment="1" applyProtection="1">
      <alignment horizontal="left" vertical="center"/>
      <protection locked="0"/>
    </xf>
    <xf numFmtId="0" fontId="4" fillId="0" borderId="11" xfId="4" applyNumberFormat="1" applyFont="1" applyFill="1" applyBorder="1" applyAlignment="1" applyProtection="1">
      <alignment horizontal="left" vertical="center"/>
      <protection locked="0"/>
    </xf>
    <xf numFmtId="0" fontId="4" fillId="0" borderId="9" xfId="4" applyNumberFormat="1" applyFont="1" applyFill="1" applyBorder="1" applyAlignment="1" applyProtection="1">
      <alignment horizontal="center" vertical="center"/>
    </xf>
    <xf numFmtId="0" fontId="4" fillId="0" borderId="10" xfId="4" applyNumberFormat="1" applyFont="1" applyFill="1" applyBorder="1" applyAlignment="1" applyProtection="1">
      <alignment horizontal="center" vertical="center"/>
    </xf>
    <xf numFmtId="0" fontId="4" fillId="0" borderId="11" xfId="4" applyNumberFormat="1" applyFont="1" applyFill="1" applyBorder="1" applyAlignment="1" applyProtection="1">
      <alignment horizontal="center" vertical="center"/>
    </xf>
    <xf numFmtId="0" fontId="4" fillId="0" borderId="9" xfId="4" applyNumberFormat="1" applyFont="1" applyFill="1" applyBorder="1" applyAlignment="1" applyProtection="1">
      <alignment horizontal="center" vertical="center" wrapText="1"/>
      <protection locked="0"/>
    </xf>
    <xf numFmtId="0" fontId="4" fillId="0" borderId="10" xfId="4" applyNumberFormat="1" applyFont="1" applyFill="1" applyBorder="1" applyAlignment="1" applyProtection="1">
      <alignment horizontal="center" vertical="center" wrapText="1"/>
      <protection locked="0"/>
    </xf>
    <xf numFmtId="0" fontId="4" fillId="0" borderId="11" xfId="4" applyNumberFormat="1" applyFont="1" applyFill="1" applyBorder="1" applyAlignment="1" applyProtection="1">
      <alignment horizontal="center" vertical="center" wrapText="1"/>
      <protection locked="0"/>
    </xf>
    <xf numFmtId="0" fontId="4" fillId="0" borderId="9" xfId="4" applyNumberFormat="1" applyFont="1" applyFill="1" applyBorder="1" applyAlignment="1" applyProtection="1">
      <alignment horizontal="right" vertical="center"/>
      <protection locked="0"/>
    </xf>
    <xf numFmtId="0" fontId="4" fillId="0" borderId="10" xfId="4"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center" vertical="center"/>
      <protection locked="0"/>
    </xf>
    <xf numFmtId="0" fontId="4" fillId="0" borderId="10" xfId="4" applyNumberFormat="1" applyFont="1" applyFill="1" applyBorder="1" applyAlignment="1" applyProtection="1">
      <alignment horizontal="center" vertical="center"/>
      <protection locked="0"/>
    </xf>
    <xf numFmtId="0" fontId="4" fillId="0" borderId="11" xfId="4" applyNumberFormat="1" applyFont="1" applyFill="1" applyBorder="1" applyAlignment="1" applyProtection="1">
      <alignment horizontal="center" vertical="center"/>
      <protection locked="0"/>
    </xf>
    <xf numFmtId="0" fontId="4" fillId="0" borderId="9" xfId="2" applyFont="1" applyBorder="1" applyAlignment="1" applyProtection="1">
      <alignment horizontal="center" vertical="center"/>
      <protection locked="0"/>
    </xf>
    <xf numFmtId="0" fontId="4" fillId="0" borderId="10" xfId="2" applyFont="1" applyBorder="1" applyAlignment="1" applyProtection="1">
      <alignment horizontal="center" vertical="center"/>
      <protection locked="0"/>
    </xf>
    <xf numFmtId="0" fontId="4" fillId="0" borderId="11" xfId="2" applyFont="1" applyBorder="1" applyAlignment="1" applyProtection="1">
      <alignment horizontal="center" vertical="center"/>
      <protection locked="0"/>
    </xf>
    <xf numFmtId="0" fontId="74" fillId="0" borderId="8" xfId="2" applyFont="1" applyBorder="1" applyAlignment="1" applyProtection="1">
      <alignment horizontal="center" vertical="center"/>
      <protection locked="0"/>
    </xf>
    <xf numFmtId="0" fontId="74" fillId="0" borderId="7" xfId="2" applyFont="1" applyBorder="1" applyAlignment="1" applyProtection="1">
      <alignment horizontal="center" vertical="center"/>
      <protection locked="0"/>
    </xf>
    <xf numFmtId="0" fontId="4" fillId="0" borderId="20" xfId="2" applyFont="1" applyBorder="1" applyAlignment="1">
      <alignment horizontal="center" vertical="center" textRotation="255" shrinkToFit="1"/>
    </xf>
    <xf numFmtId="0" fontId="9" fillId="0" borderId="2" xfId="2" applyFont="1" applyBorder="1" applyAlignment="1" applyProtection="1">
      <alignment horizontal="center" vertical="center" shrinkToFit="1"/>
      <protection locked="0"/>
    </xf>
    <xf numFmtId="0" fontId="9" fillId="0" borderId="3" xfId="2" applyFont="1" applyBorder="1" applyAlignment="1" applyProtection="1">
      <alignment horizontal="center" vertical="center" shrinkToFit="1"/>
      <protection locked="0"/>
    </xf>
    <xf numFmtId="0" fontId="9" fillId="0" borderId="4" xfId="2" applyFont="1" applyBorder="1" applyAlignment="1" applyProtection="1">
      <alignment horizontal="center" vertical="center" shrinkToFit="1"/>
      <protection locked="0"/>
    </xf>
    <xf numFmtId="0" fontId="9" fillId="0" borderId="20" xfId="2"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protection locked="0"/>
    </xf>
    <xf numFmtId="0" fontId="4" fillId="0" borderId="9" xfId="2" applyFont="1" applyBorder="1" applyAlignment="1">
      <alignment vertical="center"/>
    </xf>
    <xf numFmtId="0" fontId="4" fillId="0" borderId="10" xfId="2" applyFont="1" applyBorder="1" applyAlignment="1">
      <alignment vertical="center"/>
    </xf>
    <xf numFmtId="0" fontId="4" fillId="0" borderId="11" xfId="2" applyFont="1" applyBorder="1" applyAlignment="1">
      <alignment vertical="center"/>
    </xf>
    <xf numFmtId="0" fontId="4" fillId="0" borderId="6" xfId="2" applyFont="1" applyBorder="1" applyAlignment="1" applyProtection="1">
      <alignment horizontal="right" vertical="center"/>
      <protection locked="0"/>
    </xf>
    <xf numFmtId="0" fontId="4" fillId="0" borderId="4" xfId="2" applyFont="1" applyBorder="1" applyAlignment="1" applyProtection="1">
      <alignment horizontal="right" vertical="center"/>
      <protection locked="0"/>
    </xf>
    <xf numFmtId="0" fontId="4" fillId="0" borderId="20" xfId="4" applyNumberFormat="1" applyFont="1" applyFill="1" applyBorder="1" applyAlignment="1" applyProtection="1">
      <alignment horizontal="left" vertical="center"/>
    </xf>
    <xf numFmtId="0" fontId="4" fillId="0" borderId="21" xfId="2" applyFont="1" applyBorder="1" applyAlignment="1">
      <alignment horizontal="left" vertical="center"/>
    </xf>
    <xf numFmtId="0" fontId="4" fillId="0" borderId="8" xfId="2" applyFont="1" applyBorder="1" applyAlignment="1">
      <alignment horizontal="right" vertical="center"/>
    </xf>
    <xf numFmtId="0" fontId="4" fillId="0" borderId="1" xfId="2" applyFont="1" applyBorder="1" applyAlignment="1">
      <alignment horizontal="right" vertical="center"/>
    </xf>
    <xf numFmtId="0" fontId="4" fillId="0" borderId="10" xfId="2" applyFont="1" applyBorder="1" applyAlignment="1">
      <alignment horizontal="right" vertical="center"/>
    </xf>
    <xf numFmtId="0" fontId="4" fillId="0" borderId="11" xfId="2" applyFont="1" applyBorder="1" applyAlignment="1">
      <alignment horizontal="right" vertical="center"/>
    </xf>
    <xf numFmtId="0" fontId="4" fillId="0" borderId="7" xfId="2" applyFont="1" applyBorder="1" applyAlignment="1" applyProtection="1">
      <alignment horizontal="right" vertical="center"/>
      <protection locked="0"/>
    </xf>
    <xf numFmtId="0" fontId="4" fillId="0" borderId="9" xfId="2" applyFont="1" applyBorder="1" applyAlignment="1">
      <alignment horizontal="right" vertical="center"/>
    </xf>
    <xf numFmtId="0" fontId="4" fillId="0" borderId="8" xfId="2" applyFont="1" applyBorder="1" applyAlignment="1">
      <alignment horizontal="left" vertical="center"/>
    </xf>
    <xf numFmtId="0" fontId="4" fillId="0" borderId="1" xfId="2" applyFont="1" applyBorder="1" applyAlignment="1">
      <alignment horizontal="left" vertical="center"/>
    </xf>
    <xf numFmtId="0" fontId="4" fillId="0" borderId="10" xfId="4" applyNumberFormat="1" applyFont="1" applyFill="1" applyBorder="1" applyAlignment="1" applyProtection="1">
      <alignment horizontal="left" vertical="center"/>
    </xf>
    <xf numFmtId="0" fontId="4" fillId="0" borderId="1" xfId="2" applyFont="1" applyBorder="1" applyAlignment="1" applyProtection="1">
      <alignment vertical="center"/>
      <protection locked="0"/>
    </xf>
    <xf numFmtId="0" fontId="4" fillId="0" borderId="2" xfId="2" applyFont="1" applyBorder="1" applyAlignment="1">
      <alignment vertical="center"/>
    </xf>
    <xf numFmtId="0" fontId="4" fillId="0" borderId="3" xfId="2" applyFont="1" applyBorder="1" applyAlignment="1">
      <alignment vertical="center"/>
    </xf>
    <xf numFmtId="0" fontId="4" fillId="0" borderId="4" xfId="2" applyFont="1" applyBorder="1" applyAlignment="1">
      <alignment vertical="center"/>
    </xf>
    <xf numFmtId="0" fontId="4" fillId="0" borderId="22" xfId="2" applyFont="1" applyBorder="1" applyAlignment="1">
      <alignment horizontal="left" vertical="center"/>
    </xf>
    <xf numFmtId="0" fontId="6" fillId="0" borderId="22" xfId="2" applyFont="1" applyBorder="1" applyAlignment="1">
      <alignment horizontal="center" vertical="center"/>
    </xf>
    <xf numFmtId="0" fontId="4" fillId="0" borderId="20" xfId="2" applyFont="1" applyBorder="1" applyAlignment="1">
      <alignment horizontal="center" vertical="center" textRotation="255"/>
    </xf>
    <xf numFmtId="38" fontId="0" fillId="0" borderId="0" xfId="2" applyNumberFormat="1" applyFont="1"/>
    <xf numFmtId="0" fontId="0" fillId="0" borderId="0" xfId="2" applyFont="1" applyAlignment="1">
      <alignment vertical="center"/>
    </xf>
    <xf numFmtId="0" fontId="6" fillId="0" borderId="2" xfId="2" applyFont="1" applyBorder="1" applyAlignment="1" applyProtection="1">
      <alignment horizontal="center" vertical="center"/>
      <protection locked="0"/>
    </xf>
    <xf numFmtId="0" fontId="6" fillId="0" borderId="3" xfId="2" applyFont="1" applyBorder="1" applyAlignment="1" applyProtection="1">
      <alignment horizontal="center" vertical="center"/>
      <protection locked="0"/>
    </xf>
    <xf numFmtId="0" fontId="6" fillId="0" borderId="4" xfId="2" applyFont="1" applyBorder="1" applyAlignment="1" applyProtection="1">
      <alignment horizontal="center" vertical="center"/>
      <protection locked="0"/>
    </xf>
    <xf numFmtId="0" fontId="6" fillId="0" borderId="8"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51" fillId="0" borderId="0" xfId="5" applyFont="1" applyAlignment="1">
      <alignment horizontal="center" vertical="center"/>
    </xf>
    <xf numFmtId="0" fontId="4" fillId="0" borderId="3" xfId="2" applyFont="1" applyBorder="1" applyAlignment="1">
      <alignment horizontal="right" vertical="center"/>
    </xf>
    <xf numFmtId="0" fontId="4" fillId="0" borderId="4" xfId="2" applyFont="1" applyBorder="1" applyAlignment="1">
      <alignment horizontal="right" vertical="center"/>
    </xf>
    <xf numFmtId="0" fontId="4" fillId="0" borderId="25" xfId="2" applyFont="1" applyBorder="1" applyAlignment="1" applyProtection="1">
      <alignment horizontal="center" vertical="center"/>
      <protection locked="0"/>
    </xf>
    <xf numFmtId="0" fontId="51" fillId="0" borderId="112" xfId="5" applyFont="1" applyBorder="1" applyAlignment="1" applyProtection="1">
      <alignment horizontal="center" vertical="center"/>
    </xf>
    <xf numFmtId="0" fontId="51" fillId="0" borderId="0" xfId="5" applyFont="1" applyFill="1" applyAlignment="1" applyProtection="1">
      <alignment vertical="center"/>
    </xf>
    <xf numFmtId="0" fontId="9" fillId="0" borderId="93" xfId="0" applyFont="1" applyBorder="1" applyAlignment="1" applyProtection="1">
      <alignment horizontal="right" vertical="center"/>
      <protection locked="0"/>
    </xf>
    <xf numFmtId="0" fontId="9" fillId="0" borderId="94" xfId="0" applyFont="1" applyBorder="1" applyAlignment="1" applyProtection="1">
      <alignment horizontal="right" vertical="center"/>
      <protection locked="0"/>
    </xf>
    <xf numFmtId="0" fontId="9" fillId="0" borderId="94" xfId="0" applyFont="1" applyBorder="1" applyAlignment="1">
      <alignment horizontal="center" vertical="center"/>
    </xf>
    <xf numFmtId="0" fontId="9" fillId="0" borderId="95" xfId="0" applyFont="1" applyBorder="1" applyAlignment="1">
      <alignment horizontal="center" vertical="center"/>
    </xf>
    <xf numFmtId="0" fontId="4" fillId="0" borderId="26" xfId="0" applyFont="1" applyBorder="1" applyAlignment="1">
      <alignment horizontal="left" vertical="center"/>
    </xf>
    <xf numFmtId="0" fontId="9" fillId="0" borderId="6" xfId="0" applyFont="1" applyBorder="1" applyAlignment="1">
      <alignment horizontal="left" vertical="center"/>
    </xf>
    <xf numFmtId="0" fontId="4" fillId="0" borderId="9" xfId="0" applyFont="1" applyBorder="1" applyAlignment="1">
      <alignment horizontal="left" vertical="center"/>
    </xf>
    <xf numFmtId="0" fontId="4" fillId="0" borderId="11" xfId="0" applyFont="1" applyBorder="1" applyAlignment="1">
      <alignment horizontal="left" vertical="center"/>
    </xf>
    <xf numFmtId="0" fontId="4" fillId="0" borderId="21" xfId="0" applyFont="1" applyBorder="1" applyAlignment="1">
      <alignment horizontal="left" vertical="center"/>
    </xf>
    <xf numFmtId="0" fontId="9" fillId="0" borderId="25" xfId="0" applyFont="1" applyBorder="1" applyAlignment="1" applyProtection="1">
      <alignment horizontal="right" vertical="center"/>
      <protection locked="0"/>
    </xf>
    <xf numFmtId="0" fontId="6" fillId="0" borderId="20" xfId="0" applyFont="1" applyBorder="1" applyAlignment="1" applyProtection="1">
      <alignment horizontal="left" vertical="center"/>
      <protection locked="0"/>
    </xf>
    <xf numFmtId="0" fontId="9" fillId="0" borderId="22" xfId="0" applyFont="1" applyBorder="1" applyAlignment="1">
      <alignment horizontal="left" vertical="center"/>
    </xf>
    <xf numFmtId="0" fontId="73" fillId="0" borderId="0" xfId="0" applyFont="1" applyAlignment="1">
      <alignment horizontal="center" vertical="center"/>
    </xf>
    <xf numFmtId="0" fontId="9" fillId="0" borderId="11" xfId="0" applyFont="1" applyBorder="1" applyAlignment="1" applyProtection="1">
      <alignment horizontal="right" vertical="center"/>
      <protection locked="0"/>
    </xf>
    <xf numFmtId="0" fontId="9" fillId="0" borderId="31" xfId="0" applyFont="1" applyBorder="1" applyAlignment="1" applyProtection="1">
      <alignment horizontal="right" vertical="center"/>
      <protection locked="0"/>
    </xf>
    <xf numFmtId="0" fontId="9" fillId="0" borderId="32" xfId="0" applyFont="1" applyBorder="1" applyAlignment="1" applyProtection="1">
      <alignment horizontal="right" vertical="center"/>
      <protection locked="0"/>
    </xf>
    <xf numFmtId="0" fontId="9" fillId="0" borderId="33" xfId="0" applyFont="1" applyBorder="1" applyAlignment="1" applyProtection="1">
      <alignment horizontal="right" vertical="center"/>
      <protection locked="0"/>
    </xf>
    <xf numFmtId="0" fontId="4" fillId="0" borderId="16" xfId="0" applyFont="1" applyBorder="1">
      <alignment vertical="center"/>
    </xf>
    <xf numFmtId="0" fontId="4" fillId="0" borderId="0" xfId="0" applyFont="1">
      <alignment vertical="center"/>
    </xf>
    <xf numFmtId="0" fontId="11" fillId="0" borderId="0" xfId="0" applyFont="1" applyAlignment="1">
      <alignment horizontal="left" vertical="center" wrapText="1"/>
    </xf>
    <xf numFmtId="0" fontId="11" fillId="0" borderId="15" xfId="0" applyFont="1" applyBorder="1" applyAlignment="1">
      <alignment horizontal="left" vertical="center" wrapText="1"/>
    </xf>
    <xf numFmtId="0" fontId="9" fillId="0" borderId="30" xfId="0" applyFont="1" applyBorder="1" applyAlignment="1">
      <alignment horizontal="left" vertical="center"/>
    </xf>
    <xf numFmtId="0" fontId="4" fillId="0" borderId="31" xfId="0" applyFont="1" applyBorder="1" applyAlignment="1">
      <alignment horizontal="left" vertical="center"/>
    </xf>
    <xf numFmtId="0" fontId="4" fillId="0" borderId="33" xfId="0" applyFont="1" applyBorder="1" applyAlignment="1">
      <alignment horizontal="left" vertical="center"/>
    </xf>
    <xf numFmtId="0" fontId="9" fillId="0" borderId="31"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xf numFmtId="0" fontId="9" fillId="0" borderId="34" xfId="0" applyFont="1" applyBorder="1" applyAlignment="1" applyProtection="1">
      <alignment horizontal="right" vertical="center"/>
      <protection locked="0"/>
    </xf>
    <xf numFmtId="0" fontId="9" fillId="0" borderId="35" xfId="0" applyFont="1" applyBorder="1" applyAlignment="1" applyProtection="1">
      <alignment horizontal="right" vertical="center"/>
      <protection locked="0"/>
    </xf>
    <xf numFmtId="0" fontId="9" fillId="0" borderId="36" xfId="0" applyFont="1" applyBorder="1" applyAlignment="1" applyProtection="1">
      <alignment horizontal="right" vertical="center"/>
      <protection locked="0"/>
    </xf>
    <xf numFmtId="0" fontId="55" fillId="0" borderId="230" xfId="0" applyFont="1" applyBorder="1" applyAlignment="1" applyProtection="1">
      <alignment horizontal="center" vertical="center"/>
      <protection locked="0"/>
    </xf>
    <xf numFmtId="0" fontId="55" fillId="0" borderId="268" xfId="0" applyFont="1" applyBorder="1" applyAlignment="1" applyProtection="1">
      <alignment horizontal="center" vertical="center"/>
      <protection locked="0"/>
    </xf>
    <xf numFmtId="0" fontId="55" fillId="0" borderId="269" xfId="0" applyFont="1" applyBorder="1" applyAlignment="1" applyProtection="1">
      <alignment horizontal="center" vertical="center"/>
      <protection locked="0"/>
    </xf>
    <xf numFmtId="0" fontId="55" fillId="0" borderId="271" xfId="0" applyFont="1" applyBorder="1" applyAlignment="1">
      <alignment horizontal="left" vertical="center"/>
    </xf>
    <xf numFmtId="0" fontId="55" fillId="0" borderId="268" xfId="0" applyFont="1" applyBorder="1" applyAlignment="1">
      <alignment horizontal="left" vertical="center"/>
    </xf>
    <xf numFmtId="0" fontId="55" fillId="0" borderId="221" xfId="0" applyFont="1" applyBorder="1" applyAlignment="1">
      <alignment horizontal="left" vertical="center"/>
    </xf>
    <xf numFmtId="0" fontId="37" fillId="0" borderId="261" xfId="0" applyFont="1" applyBorder="1" applyAlignment="1">
      <alignment horizontal="right" vertical="center"/>
    </xf>
    <xf numFmtId="0" fontId="37" fillId="0" borderId="263" xfId="0" applyFont="1" applyBorder="1" applyAlignment="1">
      <alignment horizontal="right" vertical="center"/>
    </xf>
    <xf numFmtId="0" fontId="37" fillId="0" borderId="262" xfId="0" applyFont="1" applyBorder="1" applyAlignment="1">
      <alignment horizontal="right" vertical="center"/>
    </xf>
    <xf numFmtId="0" fontId="51" fillId="0" borderId="0" xfId="5" applyFont="1" applyAlignment="1" applyProtection="1">
      <alignment horizontal="right" vertical="center"/>
    </xf>
    <xf numFmtId="178" fontId="55" fillId="0" borderId="13" xfId="0" applyNumberFormat="1" applyFont="1" applyBorder="1" applyAlignment="1">
      <alignment horizontal="center" vertical="center"/>
    </xf>
    <xf numFmtId="177" fontId="44" fillId="0" borderId="1" xfId="0" applyNumberFormat="1" applyFont="1" applyBorder="1" applyAlignment="1">
      <alignment horizontal="left" vertical="center" wrapText="1"/>
    </xf>
    <xf numFmtId="0" fontId="59" fillId="0" borderId="16" xfId="0" applyFont="1" applyBorder="1" applyAlignment="1">
      <alignment horizontal="center" vertical="center"/>
    </xf>
    <xf numFmtId="0" fontId="56" fillId="0" borderId="0" xfId="0" applyFont="1" applyAlignment="1">
      <alignment horizontal="center" vertical="center"/>
    </xf>
    <xf numFmtId="49" fontId="56" fillId="0" borderId="16" xfId="0" applyNumberFormat="1" applyFont="1" applyBorder="1" applyAlignment="1">
      <alignment horizontal="center" vertical="center"/>
    </xf>
    <xf numFmtId="49" fontId="56" fillId="0" borderId="0" xfId="0" applyNumberFormat="1" applyFont="1" applyAlignment="1">
      <alignment horizontal="center" vertical="center"/>
    </xf>
    <xf numFmtId="49" fontId="56" fillId="0" borderId="15" xfId="0" applyNumberFormat="1" applyFont="1" applyBorder="1" applyAlignment="1">
      <alignment horizontal="center" vertical="center"/>
    </xf>
    <xf numFmtId="0" fontId="51" fillId="0" borderId="112" xfId="5" applyFont="1" applyBorder="1" applyAlignment="1" applyProtection="1">
      <alignment horizontal="left" vertical="center"/>
    </xf>
    <xf numFmtId="0" fontId="55" fillId="0" borderId="222" xfId="0" applyFont="1" applyBorder="1">
      <alignment vertical="center"/>
    </xf>
    <xf numFmtId="0" fontId="55" fillId="0" borderId="216" xfId="0" applyFont="1" applyBorder="1">
      <alignment vertical="center"/>
    </xf>
    <xf numFmtId="38" fontId="10" fillId="0" borderId="0" xfId="4" applyFont="1" applyBorder="1" applyAlignment="1" applyProtection="1">
      <alignment vertical="center"/>
    </xf>
    <xf numFmtId="38" fontId="10" fillId="0" borderId="6" xfId="4" applyFont="1" applyBorder="1" applyAlignment="1" applyProtection="1">
      <alignment vertical="center"/>
    </xf>
    <xf numFmtId="0" fontId="55" fillId="0" borderId="251" xfId="0" applyFont="1" applyBorder="1" applyAlignment="1" applyProtection="1">
      <alignment horizontal="center" vertical="center"/>
      <protection locked="0"/>
    </xf>
    <xf numFmtId="0" fontId="55" fillId="0" borderId="241" xfId="0" applyFont="1" applyBorder="1" applyAlignment="1" applyProtection="1">
      <alignment horizontal="center" vertical="center"/>
      <protection locked="0"/>
    </xf>
    <xf numFmtId="0" fontId="55" fillId="0" borderId="252" xfId="0" applyFont="1" applyBorder="1" applyAlignment="1" applyProtection="1">
      <alignment horizontal="center" vertical="center"/>
      <protection locked="0"/>
    </xf>
    <xf numFmtId="0" fontId="55" fillId="0" borderId="100" xfId="0" applyFont="1" applyBorder="1">
      <alignment vertical="center"/>
    </xf>
    <xf numFmtId="0" fontId="55" fillId="0" borderId="153" xfId="0" applyFont="1" applyBorder="1">
      <alignment vertical="center"/>
    </xf>
    <xf numFmtId="0" fontId="55" fillId="0" borderId="98" xfId="0" applyFont="1" applyBorder="1" applyAlignment="1" applyProtection="1">
      <alignment horizontal="center" vertical="center"/>
      <protection locked="0"/>
    </xf>
    <xf numFmtId="0" fontId="55" fillId="0" borderId="99" xfId="0" applyFont="1" applyBorder="1" applyAlignment="1" applyProtection="1">
      <alignment horizontal="center" vertical="center"/>
      <protection locked="0"/>
    </xf>
    <xf numFmtId="0" fontId="55" fillId="0" borderId="248" xfId="0" applyFont="1" applyBorder="1" applyAlignment="1" applyProtection="1">
      <alignment horizontal="center" vertical="center"/>
      <protection locked="0"/>
    </xf>
    <xf numFmtId="0" fontId="59" fillId="0" borderId="0" xfId="0" applyFont="1" applyAlignment="1">
      <alignment horizontal="center" vertical="center"/>
    </xf>
    <xf numFmtId="0" fontId="55" fillId="0" borderId="231" xfId="0" applyFont="1" applyBorder="1">
      <alignment vertical="center"/>
    </xf>
    <xf numFmtId="0" fontId="55" fillId="0" borderId="214" xfId="0" applyFont="1" applyBorder="1">
      <alignment vertical="center"/>
    </xf>
    <xf numFmtId="0" fontId="55" fillId="0" borderId="249" xfId="0" applyFont="1" applyBorder="1" applyAlignment="1" applyProtection="1">
      <alignment horizontal="center" vertical="center"/>
      <protection locked="0"/>
    </xf>
    <xf numFmtId="0" fontId="55" fillId="0" borderId="238" xfId="0" applyFont="1" applyBorder="1" applyAlignment="1" applyProtection="1">
      <alignment horizontal="center" vertical="center"/>
      <protection locked="0"/>
    </xf>
    <xf numFmtId="0" fontId="55" fillId="0" borderId="250" xfId="0" applyFont="1" applyBorder="1" applyAlignment="1" applyProtection="1">
      <alignment horizontal="center" vertical="center"/>
      <protection locked="0"/>
    </xf>
    <xf numFmtId="0" fontId="62" fillId="0" borderId="0" xfId="0" applyFont="1" applyAlignment="1">
      <alignment horizontal="right" vertical="center"/>
    </xf>
    <xf numFmtId="0" fontId="62" fillId="0" borderId="0" xfId="0" applyFont="1" applyAlignment="1">
      <alignment horizontal="center" vertical="center"/>
    </xf>
    <xf numFmtId="0" fontId="55" fillId="0" borderId="219" xfId="0" applyFont="1" applyBorder="1" applyAlignment="1" applyProtection="1">
      <alignment horizontal="center" vertical="center"/>
      <protection locked="0"/>
    </xf>
    <xf numFmtId="0" fontId="55" fillId="0" borderId="220" xfId="0" applyFont="1" applyBorder="1" applyAlignment="1" applyProtection="1">
      <alignment horizontal="center" vertical="center"/>
      <protection locked="0"/>
    </xf>
    <xf numFmtId="0" fontId="55" fillId="0" borderId="221" xfId="0" applyFont="1" applyBorder="1">
      <alignment vertical="center"/>
    </xf>
    <xf numFmtId="0" fontId="55" fillId="0" borderId="219" xfId="0" applyFont="1" applyBorder="1">
      <alignment vertical="center"/>
    </xf>
    <xf numFmtId="0" fontId="94" fillId="0" borderId="0" xfId="0" applyFont="1" applyProtection="1">
      <alignment vertical="center"/>
      <protection locked="0"/>
    </xf>
    <xf numFmtId="0" fontId="55" fillId="0" borderId="235" xfId="0" applyFont="1" applyBorder="1" applyAlignment="1">
      <alignment horizontal="center" vertical="center"/>
    </xf>
    <xf numFmtId="0" fontId="55" fillId="0" borderId="233" xfId="0" applyFont="1" applyBorder="1" applyAlignment="1">
      <alignment horizontal="center" vertical="center"/>
    </xf>
    <xf numFmtId="0" fontId="55" fillId="0" borderId="244" xfId="0" applyFont="1" applyBorder="1" applyAlignment="1" applyProtection="1">
      <alignment horizontal="center" vertical="center"/>
      <protection locked="0"/>
    </xf>
    <xf numFmtId="0" fontId="55" fillId="0" borderId="245" xfId="0" applyFont="1" applyBorder="1" applyAlignment="1" applyProtection="1">
      <alignment horizontal="center" vertical="center"/>
      <protection locked="0"/>
    </xf>
    <xf numFmtId="0" fontId="55" fillId="0" borderId="100"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215" xfId="0" applyFont="1" applyBorder="1" applyAlignment="1" applyProtection="1">
      <alignment horizontal="center" vertical="center"/>
      <protection locked="0"/>
    </xf>
    <xf numFmtId="0" fontId="55" fillId="0" borderId="243" xfId="0" applyFont="1" applyBorder="1" applyAlignment="1">
      <alignment vertical="center" wrapText="1"/>
    </xf>
    <xf numFmtId="0" fontId="55" fillId="0" borderId="244" xfId="0" applyFont="1" applyBorder="1" applyAlignment="1">
      <alignment vertical="center" wrapText="1"/>
    </xf>
    <xf numFmtId="0" fontId="55" fillId="0" borderId="236" xfId="0" applyFont="1" applyBorder="1">
      <alignment vertical="center"/>
    </xf>
    <xf numFmtId="0" fontId="55" fillId="0" borderId="158" xfId="0" applyFont="1" applyBorder="1">
      <alignment vertical="center"/>
    </xf>
    <xf numFmtId="0" fontId="55" fillId="0" borderId="100" xfId="0" applyFont="1" applyBorder="1" applyAlignment="1">
      <alignment vertical="center" wrapText="1"/>
    </xf>
    <xf numFmtId="0" fontId="55" fillId="0" borderId="153" xfId="0" applyFont="1" applyBorder="1" applyAlignment="1">
      <alignment vertical="center" wrapText="1"/>
    </xf>
    <xf numFmtId="0" fontId="55" fillId="0" borderId="247" xfId="0" applyFont="1" applyBorder="1">
      <alignment vertical="center"/>
    </xf>
    <xf numFmtId="0" fontId="55" fillId="0" borderId="79" xfId="0" applyFont="1" applyBorder="1">
      <alignment vertical="center"/>
    </xf>
    <xf numFmtId="0" fontId="55" fillId="0" borderId="80" xfId="0" applyFont="1" applyBorder="1">
      <alignment vertical="center"/>
    </xf>
    <xf numFmtId="0" fontId="125" fillId="0" borderId="78" xfId="0" applyFont="1" applyBorder="1">
      <alignment vertical="center"/>
    </xf>
    <xf numFmtId="0" fontId="125" fillId="0" borderId="79" xfId="0" applyFont="1" applyBorder="1">
      <alignment vertical="center"/>
    </xf>
    <xf numFmtId="0" fontId="125" fillId="0" borderId="80" xfId="0" applyFont="1" applyBorder="1">
      <alignment vertical="center"/>
    </xf>
    <xf numFmtId="0" fontId="55" fillId="0" borderId="216" xfId="0" applyFont="1" applyBorder="1" applyAlignment="1" applyProtection="1">
      <alignment horizontal="center" vertical="center"/>
      <protection locked="0"/>
    </xf>
    <xf numFmtId="0" fontId="55" fillId="0" borderId="217" xfId="0" applyFont="1" applyBorder="1" applyAlignment="1" applyProtection="1">
      <alignment horizontal="center" vertical="center"/>
      <protection locked="0"/>
    </xf>
    <xf numFmtId="0" fontId="55" fillId="0" borderId="0" xfId="0" applyFont="1">
      <alignment vertical="center"/>
    </xf>
    <xf numFmtId="0" fontId="55" fillId="0" borderId="12" xfId="0" applyFont="1" applyBorder="1" applyAlignment="1">
      <alignment horizontal="center" vertical="center"/>
    </xf>
    <xf numFmtId="0" fontId="55" fillId="0" borderId="13" xfId="0" applyFont="1" applyBorder="1" applyAlignment="1">
      <alignment horizontal="center" vertical="center"/>
    </xf>
    <xf numFmtId="0" fontId="55" fillId="0" borderId="14" xfId="0" applyFont="1" applyBorder="1" applyAlignment="1">
      <alignment horizontal="center" vertical="center"/>
    </xf>
    <xf numFmtId="0" fontId="55" fillId="0" borderId="16" xfId="0" applyFont="1" applyBorder="1" applyAlignment="1">
      <alignment horizontal="center" vertical="center"/>
    </xf>
    <xf numFmtId="0" fontId="55" fillId="0" borderId="0" xfId="0" applyFont="1" applyAlignment="1">
      <alignment horizontal="center" vertical="center"/>
    </xf>
    <xf numFmtId="0" fontId="55" fillId="0" borderId="15" xfId="0" applyFont="1" applyBorder="1" applyAlignment="1">
      <alignment horizontal="center" vertical="center"/>
    </xf>
    <xf numFmtId="0" fontId="55" fillId="0" borderId="17" xfId="0" applyFont="1" applyBorder="1" applyAlignment="1">
      <alignment horizontal="center"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0" fontId="62" fillId="0" borderId="0" xfId="0" applyFont="1" applyAlignment="1" applyProtection="1">
      <alignment horizontal="center" vertical="center"/>
      <protection locked="0"/>
    </xf>
    <xf numFmtId="177" fontId="44" fillId="0" borderId="1" xfId="0" applyNumberFormat="1" applyFont="1" applyBorder="1" applyAlignment="1">
      <alignment horizontal="left" vertical="center"/>
    </xf>
    <xf numFmtId="0" fontId="55" fillId="0" borderId="1" xfId="0" applyFont="1" applyBorder="1">
      <alignment vertical="center"/>
    </xf>
    <xf numFmtId="0" fontId="37" fillId="0" borderId="0" xfId="0" applyFont="1" applyAlignment="1">
      <alignment horizontal="left" vertical="center"/>
    </xf>
    <xf numFmtId="0" fontId="51" fillId="0" borderId="0" xfId="5" applyFont="1" applyBorder="1" applyAlignment="1" applyProtection="1">
      <alignment horizontal="left" vertical="center"/>
    </xf>
    <xf numFmtId="3" fontId="59" fillId="0" borderId="16" xfId="0" applyNumberFormat="1" applyFont="1" applyBorder="1" applyAlignment="1">
      <alignment horizontal="center" vertical="center"/>
    </xf>
    <xf numFmtId="3" fontId="56" fillId="0" borderId="0" xfId="0" applyNumberFormat="1" applyFont="1" applyAlignment="1">
      <alignment horizontal="center" vertical="center"/>
    </xf>
    <xf numFmtId="3" fontId="55" fillId="0" borderId="12" xfId="0" applyNumberFormat="1" applyFont="1" applyBorder="1" applyAlignment="1">
      <alignment horizontal="center" vertical="center"/>
    </xf>
    <xf numFmtId="3" fontId="55" fillId="0" borderId="13" xfId="0" applyNumberFormat="1" applyFont="1" applyBorder="1" applyAlignment="1">
      <alignment horizontal="center" vertical="center"/>
    </xf>
    <xf numFmtId="3" fontId="55" fillId="0" borderId="14" xfId="0" applyNumberFormat="1" applyFont="1" applyBorder="1" applyAlignment="1">
      <alignment horizontal="center" vertical="center"/>
    </xf>
    <xf numFmtId="3" fontId="55" fillId="0" borderId="16" xfId="0" applyNumberFormat="1" applyFont="1" applyBorder="1" applyAlignment="1">
      <alignment horizontal="center" vertical="center"/>
    </xf>
    <xf numFmtId="3" fontId="55" fillId="0" borderId="0" xfId="0" applyNumberFormat="1" applyFont="1" applyAlignment="1">
      <alignment horizontal="center" vertical="center"/>
    </xf>
    <xf numFmtId="3" fontId="55" fillId="0" borderId="15" xfId="0" applyNumberFormat="1" applyFont="1" applyBorder="1" applyAlignment="1">
      <alignment horizontal="center" vertical="center"/>
    </xf>
    <xf numFmtId="3" fontId="55" fillId="0" borderId="123" xfId="0" applyNumberFormat="1" applyFont="1" applyBorder="1" applyAlignment="1">
      <alignment horizontal="center" vertical="center"/>
    </xf>
    <xf numFmtId="3" fontId="55" fillId="0" borderId="1" xfId="0" applyNumberFormat="1" applyFont="1" applyBorder="1" applyAlignment="1">
      <alignment horizontal="center" vertical="center"/>
    </xf>
    <xf numFmtId="3" fontId="55" fillId="0" borderId="124" xfId="0" applyNumberFormat="1" applyFont="1" applyBorder="1" applyAlignment="1">
      <alignment horizontal="center" vertical="center"/>
    </xf>
    <xf numFmtId="0" fontId="51" fillId="0" borderId="0" xfId="5" applyFont="1" applyBorder="1" applyAlignment="1" applyProtection="1">
      <alignment horizontal="center" vertical="center"/>
    </xf>
    <xf numFmtId="3" fontId="51" fillId="0" borderId="0" xfId="5" applyNumberFormat="1" applyFont="1" applyAlignment="1" applyProtection="1">
      <alignment horizontal="right" vertical="center"/>
    </xf>
    <xf numFmtId="3" fontId="55" fillId="0" borderId="0" xfId="0" applyNumberFormat="1" applyFont="1">
      <alignment vertical="center"/>
    </xf>
    <xf numFmtId="3" fontId="58" fillId="0" borderId="18" xfId="3" applyNumberFormat="1" applyFont="1" applyBorder="1" applyAlignment="1">
      <alignment vertical="center"/>
    </xf>
    <xf numFmtId="3" fontId="55" fillId="0" borderId="218" xfId="0" applyNumberFormat="1" applyFont="1" applyBorder="1">
      <alignment vertical="center"/>
    </xf>
    <xf numFmtId="3" fontId="55" fillId="0" borderId="219" xfId="0" applyNumberFormat="1" applyFont="1" applyBorder="1">
      <alignment vertical="center"/>
    </xf>
    <xf numFmtId="3" fontId="55" fillId="0" borderId="230" xfId="0" applyNumberFormat="1" applyFont="1" applyBorder="1">
      <alignment vertical="center"/>
    </xf>
    <xf numFmtId="14" fontId="125" fillId="0" borderId="259" xfId="0" applyNumberFormat="1" applyFont="1" applyBorder="1" applyAlignment="1">
      <alignment horizontal="center" vertical="center"/>
    </xf>
    <xf numFmtId="14" fontId="125" fillId="0" borderId="219" xfId="0" applyNumberFormat="1" applyFont="1" applyBorder="1" applyAlignment="1">
      <alignment horizontal="center" vertical="center"/>
    </xf>
    <xf numFmtId="14" fontId="125" fillId="0" borderId="260" xfId="0" applyNumberFormat="1" applyFont="1" applyBorder="1" applyAlignment="1">
      <alignment horizontal="center" vertical="center"/>
    </xf>
    <xf numFmtId="3" fontId="55" fillId="0" borderId="221" xfId="0" applyNumberFormat="1" applyFont="1" applyBorder="1" applyAlignment="1">
      <alignment horizontal="center" vertical="center"/>
    </xf>
    <xf numFmtId="3" fontId="55" fillId="0" borderId="219" xfId="0" applyNumberFormat="1" applyFont="1" applyBorder="1" applyAlignment="1">
      <alignment horizontal="center" vertical="center"/>
    </xf>
    <xf numFmtId="3" fontId="44" fillId="0" borderId="1" xfId="0" applyNumberFormat="1" applyFont="1" applyBorder="1" applyAlignment="1">
      <alignment horizontal="left" vertical="center" wrapText="1"/>
    </xf>
    <xf numFmtId="3" fontId="55" fillId="0" borderId="1" xfId="0" applyNumberFormat="1" applyFont="1" applyBorder="1">
      <alignment vertical="center"/>
    </xf>
    <xf numFmtId="3" fontId="55" fillId="0" borderId="88" xfId="0" applyNumberFormat="1" applyFont="1" applyBorder="1" applyAlignment="1">
      <alignment horizontal="center" vertical="center"/>
    </xf>
    <xf numFmtId="3" fontId="55" fillId="0" borderId="3" xfId="0" applyNumberFormat="1" applyFont="1" applyBorder="1" applyAlignment="1">
      <alignment horizontal="center" vertical="center"/>
    </xf>
    <xf numFmtId="3" fontId="55" fillId="0" borderId="54" xfId="0" applyNumberFormat="1" applyFont="1" applyBorder="1" applyAlignment="1">
      <alignment horizontal="center" vertical="center"/>
    </xf>
    <xf numFmtId="3" fontId="55" fillId="0" borderId="17" xfId="0" applyNumberFormat="1" applyFont="1" applyBorder="1" applyAlignment="1">
      <alignment horizontal="center" vertical="center"/>
    </xf>
    <xf numFmtId="3" fontId="55" fillId="0" borderId="18" xfId="0" applyNumberFormat="1" applyFont="1" applyBorder="1" applyAlignment="1">
      <alignment horizontal="center" vertical="center"/>
    </xf>
    <xf numFmtId="3" fontId="55" fillId="0" borderId="19" xfId="0" applyNumberFormat="1" applyFont="1" applyBorder="1" applyAlignment="1">
      <alignment horizontal="center" vertical="center"/>
    </xf>
    <xf numFmtId="3" fontId="55" fillId="0" borderId="88" xfId="0" applyNumberFormat="1" applyFont="1" applyBorder="1" applyAlignment="1">
      <alignment horizontal="center" vertical="center" wrapText="1"/>
    </xf>
    <xf numFmtId="3" fontId="55" fillId="0" borderId="16" xfId="0" applyNumberFormat="1" applyFont="1" applyBorder="1" applyAlignment="1">
      <alignment horizontal="center" vertical="center" wrapText="1"/>
    </xf>
  </cellXfs>
  <cellStyles count="11">
    <cellStyle name="スタイル 1" xfId="9" xr:uid="{DDFB952B-37F7-4DF6-9706-6CCC5AB72EB9}"/>
    <cellStyle name="スタイル 2" xfId="10" xr:uid="{65F249A5-9681-4662-B05A-76505781BC6B}"/>
    <cellStyle name="パーセント" xfId="8" builtinId="5"/>
    <cellStyle name="ハイパーリンク" xfId="5" builtinId="8"/>
    <cellStyle name="ハイパーリンク 2" xfId="7" xr:uid="{DD6E3C81-8AB9-4138-A559-20379E4B6E8B}"/>
    <cellStyle name="桁区切り" xfId="4" builtinId="6"/>
    <cellStyle name="標準" xfId="0" builtinId="0"/>
    <cellStyle name="標準 2" xfId="1" xr:uid="{00000000-0005-0000-0000-000001000000}"/>
    <cellStyle name="標準 3" xfId="6" xr:uid="{FB867FBE-6359-4DEE-904F-3608EC1265F1}"/>
    <cellStyle name="標準_（個別協議）高圧配電線への連系協議依頼票" xfId="2" xr:uid="{00000000-0005-0000-0000-000002000000}"/>
    <cellStyle name="標準_計算書作成例-20121129（送付用）" xfId="3" xr:uid="{00000000-0005-0000-0000-000003000000}"/>
  </cellStyles>
  <dxfs count="340">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0000FF"/>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0237787252621671E-2"/>
          <c:y val="0.1489217644828727"/>
          <c:w val="0.95262897756835541"/>
          <c:h val="0.74960254537988724"/>
        </c:manualLayout>
      </c:layout>
      <c:barChart>
        <c:barDir val="col"/>
        <c:grouping val="clustered"/>
        <c:varyColors val="0"/>
        <c:ser>
          <c:idx val="0"/>
          <c:order val="0"/>
          <c:tx>
            <c:strRef>
              <c:f>様式５の３!$B$22</c:f>
              <c:strCache>
                <c:ptCount val="1"/>
                <c:pt idx="0">
                  <c:v>発電（売電）（kW）</c:v>
                </c:pt>
              </c:strCache>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様式５の３!$C$21:$Z$21</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様式５の３!$C$22:$Z$22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43D5-49C4-B378-896911FB1893}"/>
            </c:ext>
          </c:extLst>
        </c:ser>
        <c:dLbls>
          <c:showLegendKey val="0"/>
          <c:showVal val="1"/>
          <c:showCatName val="0"/>
          <c:showSerName val="0"/>
          <c:showPercent val="0"/>
          <c:showBubbleSize val="0"/>
        </c:dLbls>
        <c:gapWidth val="150"/>
        <c:axId val="2125690336"/>
        <c:axId val="2125689376"/>
      </c:barChart>
      <c:catAx>
        <c:axId val="21256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89376"/>
        <c:crosses val="autoZero"/>
        <c:auto val="1"/>
        <c:lblAlgn val="ctr"/>
        <c:lblOffset val="100"/>
        <c:noMultiLvlLbl val="0"/>
      </c:catAx>
      <c:valAx>
        <c:axId val="212568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25690336"/>
        <c:crosses val="autoZero"/>
        <c:crossBetween val="between"/>
      </c:valAx>
      <c:spPr>
        <a:noFill/>
        <a:ln>
          <a:noFill/>
        </a:ln>
        <a:effectLst/>
      </c:spPr>
    </c:plotArea>
    <c:legend>
      <c:legendPos val="t"/>
      <c:layout>
        <c:manualLayout>
          <c:xMode val="edge"/>
          <c:yMode val="edge"/>
          <c:x val="0.40979126677594446"/>
          <c:y val="3.7290433185148825E-2"/>
          <c:w val="0.17133502000012574"/>
          <c:h val="4.991633794996302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36679</xdr:colOff>
      <xdr:row>52</xdr:row>
      <xdr:rowOff>83964</xdr:rowOff>
    </xdr:from>
    <xdr:to>
      <xdr:col>60</xdr:col>
      <xdr:colOff>949</xdr:colOff>
      <xdr:row>67</xdr:row>
      <xdr:rowOff>147870</xdr:rowOff>
    </xdr:to>
    <xdr:pic>
      <xdr:nvPicPr>
        <xdr:cNvPr id="6" name="図 1">
          <a:extLst>
            <a:ext uri="{FF2B5EF4-FFF2-40B4-BE49-F238E27FC236}">
              <a16:creationId xmlns:a16="http://schemas.microsoft.com/office/drawing/2014/main" id="{C0DFF10F-BEB7-5645-C5DE-5A23DA1ACEB5}"/>
            </a:ext>
          </a:extLst>
        </xdr:cNvPr>
        <xdr:cNvPicPr>
          <a:picLocks noChangeAspect="1"/>
        </xdr:cNvPicPr>
      </xdr:nvPicPr>
      <xdr:blipFill>
        <a:blip xmlns:r="http://schemas.openxmlformats.org/officeDocument/2006/relationships" r:embed="rId1"/>
        <a:stretch>
          <a:fillRect/>
        </a:stretch>
      </xdr:blipFill>
      <xdr:spPr>
        <a:xfrm>
          <a:off x="1050631" y="10325899"/>
          <a:ext cx="9974068" cy="2902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125383</xdr:colOff>
      <xdr:row>24</xdr:row>
      <xdr:rowOff>249897</xdr:rowOff>
    </xdr:from>
    <xdr:to>
      <xdr:col>25</xdr:col>
      <xdr:colOff>208724</xdr:colOff>
      <xdr:row>62</xdr:row>
      <xdr:rowOff>210883</xdr:rowOff>
    </xdr:to>
    <xdr:pic>
      <xdr:nvPicPr>
        <xdr:cNvPr id="61" name="図 4">
          <a:extLst>
            <a:ext uri="{FF2B5EF4-FFF2-40B4-BE49-F238E27FC236}">
              <a16:creationId xmlns:a16="http://schemas.microsoft.com/office/drawing/2014/main" id="{FDF12D6A-ABA0-9D38-81F8-32646B3E08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383" y="9572237"/>
          <a:ext cx="27431643" cy="14437811"/>
        </a:xfrm>
        <a:prstGeom prst="rect">
          <a:avLst/>
        </a:prstGeom>
      </xdr:spPr>
    </xdr:pic>
    <xdr:clientData/>
  </xdr:twoCellAnchor>
  <xdr:twoCellAnchor>
    <xdr:from>
      <xdr:col>2</xdr:col>
      <xdr:colOff>50652</xdr:colOff>
      <xdr:row>75</xdr:row>
      <xdr:rowOff>29533</xdr:rowOff>
    </xdr:from>
    <xdr:to>
      <xdr:col>9</xdr:col>
      <xdr:colOff>29534</xdr:colOff>
      <xdr:row>78</xdr:row>
      <xdr:rowOff>369184</xdr:rowOff>
    </xdr:to>
    <xdr:sp macro="" textlink="">
      <xdr:nvSpPr>
        <xdr:cNvPr id="2" name="正方形/長方形 1">
          <a:extLst>
            <a:ext uri="{FF2B5EF4-FFF2-40B4-BE49-F238E27FC236}">
              <a16:creationId xmlns:a16="http://schemas.microsoft.com/office/drawing/2014/main" id="{86AA280E-3B7E-4B46-97D5-C39A391442AB}"/>
            </a:ext>
          </a:extLst>
        </xdr:cNvPr>
        <xdr:cNvSpPr/>
      </xdr:nvSpPr>
      <xdr:spPr>
        <a:xfrm>
          <a:off x="649366" y="26046390"/>
          <a:ext cx="17042239" cy="20541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92</xdr:row>
      <xdr:rowOff>1031</xdr:rowOff>
    </xdr:from>
    <xdr:to>
      <xdr:col>8</xdr:col>
      <xdr:colOff>539011</xdr:colOff>
      <xdr:row>95</xdr:row>
      <xdr:rowOff>350207</xdr:rowOff>
    </xdr:to>
    <xdr:sp macro="" textlink="">
      <xdr:nvSpPr>
        <xdr:cNvPr id="3" name="正方形/長方形 2">
          <a:extLst>
            <a:ext uri="{FF2B5EF4-FFF2-40B4-BE49-F238E27FC236}">
              <a16:creationId xmlns:a16="http://schemas.microsoft.com/office/drawing/2014/main" id="{C3ACB6A1-1B2C-3791-06AC-0D650DF42921}"/>
            </a:ext>
          </a:extLst>
        </xdr:cNvPr>
        <xdr:cNvSpPr/>
      </xdr:nvSpPr>
      <xdr:spPr>
        <a:xfrm>
          <a:off x="582280" y="20114287"/>
          <a:ext cx="16990975"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376570</xdr:colOff>
      <xdr:row>109</xdr:row>
      <xdr:rowOff>26358</xdr:rowOff>
    </xdr:from>
    <xdr:to>
      <xdr:col>8</xdr:col>
      <xdr:colOff>513685</xdr:colOff>
      <xdr:row>112</xdr:row>
      <xdr:rowOff>375533</xdr:rowOff>
    </xdr:to>
    <xdr:sp macro="" textlink="">
      <xdr:nvSpPr>
        <xdr:cNvPr id="4" name="正方形/長方形 3">
          <a:extLst>
            <a:ext uri="{FF2B5EF4-FFF2-40B4-BE49-F238E27FC236}">
              <a16:creationId xmlns:a16="http://schemas.microsoft.com/office/drawing/2014/main" id="{FEDDF9C3-F7D8-94B8-B59E-9C679816DEA2}"/>
            </a:ext>
          </a:extLst>
        </xdr:cNvPr>
        <xdr:cNvSpPr/>
      </xdr:nvSpPr>
      <xdr:spPr>
        <a:xfrm>
          <a:off x="553779" y="30151939"/>
          <a:ext cx="16994150"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86</xdr:row>
      <xdr:rowOff>664536</xdr:rowOff>
    </xdr:to>
    <xdr:sp macro="" textlink="">
      <xdr:nvSpPr>
        <xdr:cNvPr id="15" name="正方形/長方形 14">
          <a:extLst>
            <a:ext uri="{FF2B5EF4-FFF2-40B4-BE49-F238E27FC236}">
              <a16:creationId xmlns:a16="http://schemas.microsoft.com/office/drawing/2014/main" id="{D24E04F0-B775-4C5A-9289-86305C942948}"/>
            </a:ext>
          </a:extLst>
        </xdr:cNvPr>
        <xdr:cNvSpPr/>
      </xdr:nvSpPr>
      <xdr:spPr>
        <a:xfrm>
          <a:off x="621862" y="23039026"/>
          <a:ext cx="17029345" cy="1026034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76</xdr:row>
      <xdr:rowOff>511529</xdr:rowOff>
    </xdr:from>
    <xdr:to>
      <xdr:col>10</xdr:col>
      <xdr:colOff>503803</xdr:colOff>
      <xdr:row>78</xdr:row>
      <xdr:rowOff>371186</xdr:rowOff>
    </xdr:to>
    <xdr:cxnSp macro="">
      <xdr:nvCxnSpPr>
        <xdr:cNvPr id="16" name="コネクタ: 曲線 15">
          <a:extLst>
            <a:ext uri="{FF2B5EF4-FFF2-40B4-BE49-F238E27FC236}">
              <a16:creationId xmlns:a16="http://schemas.microsoft.com/office/drawing/2014/main" id="{54E6DE14-7B80-40E1-867A-0AB4704BC107}"/>
            </a:ext>
          </a:extLst>
        </xdr:cNvPr>
        <xdr:cNvCxnSpPr/>
      </xdr:nvCxnSpPr>
      <xdr:spPr>
        <a:xfrm rot="10800000">
          <a:off x="17656528" y="27640140"/>
          <a:ext cx="1071422" cy="991721"/>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86</xdr:row>
      <xdr:rowOff>636034</xdr:rowOff>
    </xdr:from>
    <xdr:to>
      <xdr:col>9</xdr:col>
      <xdr:colOff>22150</xdr:colOff>
      <xdr:row>104</xdr:row>
      <xdr:rowOff>2839</xdr:rowOff>
    </xdr:to>
    <xdr:sp macro="" textlink="">
      <xdr:nvSpPr>
        <xdr:cNvPr id="17" name="正方形/長方形 16">
          <a:extLst>
            <a:ext uri="{FF2B5EF4-FFF2-40B4-BE49-F238E27FC236}">
              <a16:creationId xmlns:a16="http://schemas.microsoft.com/office/drawing/2014/main" id="{6060E88E-1224-BC38-E383-0B535B377B75}"/>
            </a:ext>
          </a:extLst>
        </xdr:cNvPr>
        <xdr:cNvSpPr/>
      </xdr:nvSpPr>
      <xdr:spPr>
        <a:xfrm>
          <a:off x="590232" y="33680457"/>
          <a:ext cx="16992110" cy="1028392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31676</xdr:colOff>
      <xdr:row>104</xdr:row>
      <xdr:rowOff>10560</xdr:rowOff>
    </xdr:from>
    <xdr:to>
      <xdr:col>9</xdr:col>
      <xdr:colOff>22150</xdr:colOff>
      <xdr:row>121</xdr:row>
      <xdr:rowOff>0</xdr:rowOff>
    </xdr:to>
    <xdr:sp macro="" textlink="">
      <xdr:nvSpPr>
        <xdr:cNvPr id="59" name="正方形/長方形 58">
          <a:extLst>
            <a:ext uri="{FF2B5EF4-FFF2-40B4-BE49-F238E27FC236}">
              <a16:creationId xmlns:a16="http://schemas.microsoft.com/office/drawing/2014/main" id="{7676E615-5C8A-D2BF-3D5C-5A5258EE3ECA}"/>
            </a:ext>
          </a:extLst>
        </xdr:cNvPr>
        <xdr:cNvSpPr/>
      </xdr:nvSpPr>
      <xdr:spPr>
        <a:xfrm>
          <a:off x="593407" y="43972098"/>
          <a:ext cx="16988935" cy="10076171"/>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123</xdr:row>
      <xdr:rowOff>79374</xdr:rowOff>
    </xdr:from>
    <xdr:to>
      <xdr:col>39</xdr:col>
      <xdr:colOff>224035</xdr:colOff>
      <xdr:row>132</xdr:row>
      <xdr:rowOff>141477</xdr:rowOff>
    </xdr:to>
    <xdr:grpSp>
      <xdr:nvGrpSpPr>
        <xdr:cNvPr id="96" name="グループ化 95">
          <a:extLst>
            <a:ext uri="{FF2B5EF4-FFF2-40B4-BE49-F238E27FC236}">
              <a16:creationId xmlns:a16="http://schemas.microsoft.com/office/drawing/2014/main" id="{AC90A922-593F-16D1-8BFA-17B741922029}"/>
            </a:ext>
          </a:extLst>
        </xdr:cNvPr>
        <xdr:cNvGrpSpPr/>
      </xdr:nvGrpSpPr>
      <xdr:grpSpPr>
        <a:xfrm>
          <a:off x="20610512" y="59015312"/>
          <a:ext cx="18856523" cy="8372665"/>
          <a:chOff x="-292977" y="3058586"/>
          <a:chExt cx="16846748" cy="6643878"/>
        </a:xfrm>
      </xdr:grpSpPr>
      <xdr:sp macro="" textlink="">
        <xdr:nvSpPr>
          <xdr:cNvPr id="97" name="正方形/長方形 96">
            <a:extLst>
              <a:ext uri="{FF2B5EF4-FFF2-40B4-BE49-F238E27FC236}">
                <a16:creationId xmlns:a16="http://schemas.microsoft.com/office/drawing/2014/main"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8" name="グループ化 97">
            <a:extLst>
              <a:ext uri="{FF2B5EF4-FFF2-40B4-BE49-F238E27FC236}">
                <a16:creationId xmlns:a16="http://schemas.microsoft.com/office/drawing/2014/main" id="{9985D3B0-00AA-5C3F-1BA7-9E67C903DEED}"/>
              </a:ext>
            </a:extLst>
          </xdr:cNvPr>
          <xdr:cNvGrpSpPr/>
        </xdr:nvGrpSpPr>
        <xdr:grpSpPr>
          <a:xfrm>
            <a:off x="0" y="3360581"/>
            <a:ext cx="15573119" cy="5674565"/>
            <a:chOff x="0" y="3360581"/>
            <a:chExt cx="15573119" cy="5674565"/>
          </a:xfrm>
        </xdr:grpSpPr>
        <xdr:sp macro="" textlink="">
          <xdr:nvSpPr>
            <xdr:cNvPr id="99" name="四角形: 角を丸くする 98">
              <a:extLst>
                <a:ext uri="{FF2B5EF4-FFF2-40B4-BE49-F238E27FC236}">
                  <a16:creationId xmlns:a16="http://schemas.microsoft.com/office/drawing/2014/main"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00" name="グループ化 99">
              <a:extLst>
                <a:ext uri="{FF2B5EF4-FFF2-40B4-BE49-F238E27FC236}">
                  <a16:creationId xmlns:a16="http://schemas.microsoft.com/office/drawing/2014/main" id="{62880388-4F3B-B1E4-61D5-6ABBCC91FD37}"/>
                </a:ext>
              </a:extLst>
            </xdr:cNvPr>
            <xdr:cNvGrpSpPr/>
          </xdr:nvGrpSpPr>
          <xdr:grpSpPr>
            <a:xfrm>
              <a:off x="12335888" y="3360581"/>
              <a:ext cx="967065" cy="967066"/>
              <a:chOff x="16661607" y="9128599"/>
              <a:chExt cx="799227" cy="799228"/>
            </a:xfrm>
          </xdr:grpSpPr>
          <xdr:sp macro="" textlink="">
            <xdr:nvSpPr>
              <xdr:cNvPr id="109" name="正方形/長方形 108">
                <a:extLst>
                  <a:ext uri="{FF2B5EF4-FFF2-40B4-BE49-F238E27FC236}">
                    <a16:creationId xmlns:a16="http://schemas.microsoft.com/office/drawing/2014/main"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0" name="グラフィックス 7" descr="送電塔 枠線">
                <a:extLst>
                  <a:ext uri="{FF2B5EF4-FFF2-40B4-BE49-F238E27FC236}">
                    <a16:creationId xmlns:a16="http://schemas.microsoft.com/office/drawing/2014/main" id="{5842CC92-FB8D-A074-3782-E91781F2967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101" name="正方形/長方形 100">
              <a:extLst>
                <a:ext uri="{FF2B5EF4-FFF2-40B4-BE49-F238E27FC236}">
                  <a16:creationId xmlns:a16="http://schemas.microsoft.com/office/drawing/2014/main"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2000kW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2" name="正方形/長方形 101">
              <a:extLst>
                <a:ext uri="{FF2B5EF4-FFF2-40B4-BE49-F238E27FC236}">
                  <a16:creationId xmlns:a16="http://schemas.microsoft.com/office/drawing/2014/main"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1998kW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3" name="正方形/長方形 102">
              <a:extLst>
                <a:ext uri="{FF2B5EF4-FFF2-40B4-BE49-F238E27FC236}">
                  <a16:creationId xmlns:a16="http://schemas.microsoft.com/office/drawing/2014/main"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04" name="直線コネクタ 103">
              <a:extLst>
                <a:ext uri="{FF2B5EF4-FFF2-40B4-BE49-F238E27FC236}">
                  <a16:creationId xmlns:a16="http://schemas.microsoft.com/office/drawing/2014/main" id="{025D9928-CFD6-EC5D-AF50-26B1B489D73C}"/>
                </a:ext>
              </a:extLst>
            </xdr:cNvPr>
            <xdr:cNvCxnSpPr>
              <a:cxnSpLocks/>
              <a:stCxn id="101" idx="3"/>
              <a:endCxn id="102"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5" name="直線コネクタ 104">
              <a:extLst>
                <a:ext uri="{FF2B5EF4-FFF2-40B4-BE49-F238E27FC236}">
                  <a16:creationId xmlns:a16="http://schemas.microsoft.com/office/drawing/2014/main" id="{C87644C2-C0B0-A7DF-B1D9-CE26EE628D12}"/>
                </a:ext>
              </a:extLst>
            </xdr:cNvPr>
            <xdr:cNvCxnSpPr>
              <a:cxnSpLocks/>
              <a:stCxn id="102" idx="3"/>
              <a:endCxn id="99"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直線コネクタ 105">
              <a:extLst>
                <a:ext uri="{FF2B5EF4-FFF2-40B4-BE49-F238E27FC236}">
                  <a16:creationId xmlns:a16="http://schemas.microsoft.com/office/drawing/2014/main"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7" name="楕円 106">
              <a:extLst>
                <a:ext uri="{FF2B5EF4-FFF2-40B4-BE49-F238E27FC236}">
                  <a16:creationId xmlns:a16="http://schemas.microsoft.com/office/drawing/2014/main" id="{7C9711D3-20B6-2EFC-48D7-5EE1362F0514}"/>
                </a:ext>
              </a:extLst>
            </xdr:cNvPr>
            <xdr:cNvSpPr/>
          </xdr:nvSpPr>
          <xdr:spPr>
            <a:xfrm>
              <a:off x="3439480" y="6796913"/>
              <a:ext cx="705082" cy="70508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08" name="直線コネクタ 107">
              <a:extLst>
                <a:ext uri="{FF2B5EF4-FFF2-40B4-BE49-F238E27FC236}">
                  <a16:creationId xmlns:a16="http://schemas.microsoft.com/office/drawing/2014/main" id="{D6BD7145-FF4A-1EB6-EF30-5EAEA7D4237B}"/>
                </a:ext>
              </a:extLst>
            </xdr:cNvPr>
            <xdr:cNvCxnSpPr>
              <a:cxnSpLocks/>
              <a:endCxn id="101"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31676</xdr:colOff>
      <xdr:row>128</xdr:row>
      <xdr:rowOff>50248</xdr:rowOff>
    </xdr:from>
    <xdr:to>
      <xdr:col>9</xdr:col>
      <xdr:colOff>22150</xdr:colOff>
      <xdr:row>130</xdr:row>
      <xdr:rowOff>39688</xdr:rowOff>
    </xdr:to>
    <xdr:sp macro="" textlink="">
      <xdr:nvSpPr>
        <xdr:cNvPr id="113" name="正方形/長方形 112">
          <a:extLst>
            <a:ext uri="{FF2B5EF4-FFF2-40B4-BE49-F238E27FC236}">
              <a16:creationId xmlns:a16="http://schemas.microsoft.com/office/drawing/2014/main" id="{99536A0C-513E-88B7-928C-C9DA27EA7E9D}"/>
            </a:ext>
          </a:extLst>
        </xdr:cNvPr>
        <xdr:cNvSpPr/>
      </xdr:nvSpPr>
      <xdr:spPr>
        <a:xfrm>
          <a:off x="626989" y="57914623"/>
          <a:ext cx="16976724" cy="252944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95</xdr:row>
      <xdr:rowOff>68686</xdr:rowOff>
    </xdr:from>
    <xdr:to>
      <xdr:col>10</xdr:col>
      <xdr:colOff>559076</xdr:colOff>
      <xdr:row>97</xdr:row>
      <xdr:rowOff>1</xdr:rowOff>
    </xdr:to>
    <xdr:cxnSp macro="">
      <xdr:nvCxnSpPr>
        <xdr:cNvPr id="22" name="コネクタ: 曲線 21">
          <a:extLst>
            <a:ext uri="{FF2B5EF4-FFF2-40B4-BE49-F238E27FC236}">
              <a16:creationId xmlns:a16="http://schemas.microsoft.com/office/drawing/2014/main" id="{E28FC27F-4EA0-46D4-9E6D-AFCF84F890E4}"/>
            </a:ext>
          </a:extLst>
        </xdr:cNvPr>
        <xdr:cNvCxnSpPr/>
      </xdr:nvCxnSpPr>
      <xdr:spPr>
        <a:xfrm rot="10800000">
          <a:off x="17647111" y="37878795"/>
          <a:ext cx="1112998" cy="987347"/>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49743</xdr:colOff>
      <xdr:row>111</xdr:row>
      <xdr:rowOff>465285</xdr:rowOff>
    </xdr:from>
    <xdr:to>
      <xdr:col>11</xdr:col>
      <xdr:colOff>0</xdr:colOff>
      <xdr:row>113</xdr:row>
      <xdr:rowOff>352012</xdr:rowOff>
    </xdr:to>
    <xdr:cxnSp macro="">
      <xdr:nvCxnSpPr>
        <xdr:cNvPr id="24" name="コネクタ: 曲線 23">
          <a:extLst>
            <a:ext uri="{FF2B5EF4-FFF2-40B4-BE49-F238E27FC236}">
              <a16:creationId xmlns:a16="http://schemas.microsoft.com/office/drawing/2014/main" id="{7DFB4B8C-78AE-F2AE-B3A6-4BF61FA7764A}"/>
            </a:ext>
          </a:extLst>
        </xdr:cNvPr>
        <xdr:cNvCxnSpPr/>
      </xdr:nvCxnSpPr>
      <xdr:spPr>
        <a:xfrm rot="10800000">
          <a:off x="17650286" y="47883220"/>
          <a:ext cx="1151236" cy="10048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128</xdr:row>
      <xdr:rowOff>1212386</xdr:rowOff>
    </xdr:from>
    <xdr:to>
      <xdr:col>11</xdr:col>
      <xdr:colOff>20707</xdr:colOff>
      <xdr:row>129</xdr:row>
      <xdr:rowOff>952501</xdr:rowOff>
    </xdr:to>
    <xdr:cxnSp macro="">
      <xdr:nvCxnSpPr>
        <xdr:cNvPr id="27" name="コネクタ: 曲線 26">
          <a:extLst>
            <a:ext uri="{FF2B5EF4-FFF2-40B4-BE49-F238E27FC236}">
              <a16:creationId xmlns:a16="http://schemas.microsoft.com/office/drawing/2014/main" id="{D9378C72-AEC2-700C-0949-1E5D617ED5F2}"/>
            </a:ext>
          </a:extLst>
        </xdr:cNvPr>
        <xdr:cNvCxnSpPr/>
      </xdr:nvCxnSpPr>
      <xdr:spPr>
        <a:xfrm rot="10800000">
          <a:off x="17647114" y="58113908"/>
          <a:ext cx="1175115" cy="100321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30" name="楕円 456">
          <a:extLst>
            <a:ext uri="{FF2B5EF4-FFF2-40B4-BE49-F238E27FC236}">
              <a16:creationId xmlns:a16="http://schemas.microsoft.com/office/drawing/2014/main" id="{6DD6609F-DD09-4AAA-9267-6BEEE541709A}"/>
            </a:ext>
          </a:extLst>
        </xdr:cNvPr>
        <xdr:cNvSpPr/>
      </xdr:nvSpPr>
      <xdr:spPr>
        <a:xfrm>
          <a:off x="13335000" y="22197391"/>
          <a:ext cx="485352" cy="4785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544002</xdr:colOff>
      <xdr:row>90</xdr:row>
      <xdr:rowOff>486848</xdr:rowOff>
    </xdr:from>
    <xdr:to>
      <xdr:col>40</xdr:col>
      <xdr:colOff>131851</xdr:colOff>
      <xdr:row>102</xdr:row>
      <xdr:rowOff>401200</xdr:rowOff>
    </xdr:to>
    <xdr:pic>
      <xdr:nvPicPr>
        <xdr:cNvPr id="62" name="図 61">
          <a:extLst>
            <a:ext uri="{FF2B5EF4-FFF2-40B4-BE49-F238E27FC236}">
              <a16:creationId xmlns:a16="http://schemas.microsoft.com/office/drawing/2014/main" id="{DF7C4D15-808A-C159-EFF2-728A4B42EDA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093" y="35440712"/>
          <a:ext cx="17785275" cy="6860963"/>
        </a:xfrm>
        <a:prstGeom prst="rect">
          <a:avLst/>
        </a:prstGeom>
        <a:ln>
          <a:solidFill>
            <a:schemeClr val="bg1">
              <a:lumMod val="65000"/>
            </a:schemeClr>
          </a:solidFill>
        </a:ln>
      </xdr:spPr>
    </xdr:pic>
    <xdr:clientData/>
  </xdr:twoCellAnchor>
  <xdr:twoCellAnchor editAs="oneCell">
    <xdr:from>
      <xdr:col>10</xdr:col>
      <xdr:colOff>540827</xdr:colOff>
      <xdr:row>70</xdr:row>
      <xdr:rowOff>531201</xdr:rowOff>
    </xdr:from>
    <xdr:to>
      <xdr:col>40</xdr:col>
      <xdr:colOff>149966</xdr:colOff>
      <xdr:row>86</xdr:row>
      <xdr:rowOff>475749</xdr:rowOff>
    </xdr:to>
    <xdr:pic>
      <xdr:nvPicPr>
        <xdr:cNvPr id="63" name="図 62">
          <a:extLst>
            <a:ext uri="{FF2B5EF4-FFF2-40B4-BE49-F238E27FC236}">
              <a16:creationId xmlns:a16="http://schemas.microsoft.com/office/drawing/2014/main" id="{0347AB76-6290-BAB0-BCA0-2A759FE4251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24918" y="23622110"/>
          <a:ext cx="17793230" cy="9332849"/>
        </a:xfrm>
        <a:prstGeom prst="rect">
          <a:avLst/>
        </a:prstGeom>
        <a:ln>
          <a:solidFill>
            <a:schemeClr val="bg1">
              <a:lumMod val="65000"/>
            </a:schemeClr>
          </a:solidFill>
        </a:ln>
      </xdr:spPr>
    </xdr:pic>
    <xdr:clientData/>
  </xdr:twoCellAnchor>
  <xdr:twoCellAnchor editAs="oneCell">
    <xdr:from>
      <xdr:col>10</xdr:col>
      <xdr:colOff>540827</xdr:colOff>
      <xdr:row>107</xdr:row>
      <xdr:rowOff>44741</xdr:rowOff>
    </xdr:from>
    <xdr:to>
      <xdr:col>40</xdr:col>
      <xdr:colOff>150261</xdr:colOff>
      <xdr:row>119</xdr:row>
      <xdr:rowOff>74176</xdr:rowOff>
    </xdr:to>
    <xdr:pic>
      <xdr:nvPicPr>
        <xdr:cNvPr id="64" name="図 63">
          <a:extLst>
            <a:ext uri="{FF2B5EF4-FFF2-40B4-BE49-F238E27FC236}">
              <a16:creationId xmlns:a16="http://schemas.microsoft.com/office/drawing/2014/main" id="{EC824FC3-259A-22DD-E7F5-B1325FBAC35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724918" y="45129741"/>
          <a:ext cx="17793525" cy="6841253"/>
        </a:xfrm>
        <a:prstGeom prst="rect">
          <a:avLst/>
        </a:prstGeom>
        <a:ln>
          <a:solidFill>
            <a:schemeClr val="bg1">
              <a:lumMod val="65000"/>
            </a:schemeClr>
          </a:solidFill>
        </a:ln>
      </xdr:spPr>
    </xdr:pic>
    <xdr:clientData/>
  </xdr:twoCellAnchor>
  <xdr:twoCellAnchor>
    <xdr:from>
      <xdr:col>1</xdr:col>
      <xdr:colOff>240017</xdr:colOff>
      <xdr:row>6</xdr:row>
      <xdr:rowOff>314730</xdr:rowOff>
    </xdr:from>
    <xdr:to>
      <xdr:col>7</xdr:col>
      <xdr:colOff>0</xdr:colOff>
      <xdr:row>21</xdr:row>
      <xdr:rowOff>274198</xdr:rowOff>
    </xdr:to>
    <xdr:grpSp>
      <xdr:nvGrpSpPr>
        <xdr:cNvPr id="25" name="グループ化 24">
          <a:extLst>
            <a:ext uri="{FF2B5EF4-FFF2-40B4-BE49-F238E27FC236}">
              <a16:creationId xmlns:a16="http://schemas.microsoft.com/office/drawing/2014/main" id="{027A07F7-1C6B-15BA-8D0A-B725C3CA47DA}"/>
            </a:ext>
          </a:extLst>
        </xdr:cNvPr>
        <xdr:cNvGrpSpPr/>
      </xdr:nvGrpSpPr>
      <xdr:grpSpPr>
        <a:xfrm>
          <a:off x="430517" y="2648355"/>
          <a:ext cx="16738296" cy="5674468"/>
          <a:chOff x="422411" y="2706113"/>
          <a:chExt cx="15303972" cy="5735266"/>
        </a:xfrm>
      </xdr:grpSpPr>
      <xdr:sp macro="" textlink="">
        <xdr:nvSpPr>
          <xdr:cNvPr id="14" name="正方形/長方形 13">
            <a:extLst>
              <a:ext uri="{FF2B5EF4-FFF2-40B4-BE49-F238E27FC236}">
                <a16:creationId xmlns:a16="http://schemas.microsoft.com/office/drawing/2014/main" id="{2B1580BB-6FBF-D24C-650E-144B1B930F67}"/>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a16="http://schemas.microsoft.com/office/drawing/2014/main" id="{2E311237-3A22-46FF-109B-79A52096E990}"/>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9" name="楕円 18">
            <a:extLst>
              <a:ext uri="{FF2B5EF4-FFF2-40B4-BE49-F238E27FC236}">
                <a16:creationId xmlns:a16="http://schemas.microsoft.com/office/drawing/2014/main" id="{452F3A0A-80C1-B773-1E32-16141CE6930D}"/>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0" name="楕円 19">
            <a:extLst>
              <a:ext uri="{FF2B5EF4-FFF2-40B4-BE49-F238E27FC236}">
                <a16:creationId xmlns:a16="http://schemas.microsoft.com/office/drawing/2014/main" id="{BDB32EF4-1717-2843-388C-FCF206EBFF56}"/>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1" name="楕円 20">
            <a:extLst>
              <a:ext uri="{FF2B5EF4-FFF2-40B4-BE49-F238E27FC236}">
                <a16:creationId xmlns:a16="http://schemas.microsoft.com/office/drawing/2014/main" id="{980F7AB6-FA05-7C68-11EB-CCCD753D6271}"/>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3" name="正方形/長方形 477">
            <a:extLst>
              <a:ext uri="{FF2B5EF4-FFF2-40B4-BE49-F238E27FC236}">
                <a16:creationId xmlns:a16="http://schemas.microsoft.com/office/drawing/2014/main" id="{48783A15-F7D3-45AB-8ACB-BF4867F3FD64}"/>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286544</xdr:colOff>
      <xdr:row>24</xdr:row>
      <xdr:rowOff>25526</xdr:rowOff>
    </xdr:from>
    <xdr:to>
      <xdr:col>23</xdr:col>
      <xdr:colOff>475751</xdr:colOff>
      <xdr:row>62</xdr:row>
      <xdr:rowOff>45367</xdr:rowOff>
    </xdr:to>
    <xdr:graphicFrame macro="">
      <xdr:nvGraphicFramePr>
        <xdr:cNvPr id="4" name="グラフ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112154</xdr:colOff>
      <xdr:row>24</xdr:row>
      <xdr:rowOff>24873</xdr:rowOff>
    </xdr:from>
    <xdr:to>
      <xdr:col>47</xdr:col>
      <xdr:colOff>444454</xdr:colOff>
      <xdr:row>61</xdr:row>
      <xdr:rowOff>126745</xdr:rowOff>
    </xdr:to>
    <xdr:pic>
      <xdr:nvPicPr>
        <xdr:cNvPr id="10"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964475" y="5045909"/>
          <a:ext cx="10401586" cy="6646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31813</xdr:colOff>
      <xdr:row>19</xdr:row>
      <xdr:rowOff>56694</xdr:rowOff>
    </xdr:from>
    <xdr:to>
      <xdr:col>42</xdr:col>
      <xdr:colOff>315639</xdr:colOff>
      <xdr:row>56</xdr:row>
      <xdr:rowOff>107002</xdr:rowOff>
    </xdr:to>
    <xdr:pic>
      <xdr:nvPicPr>
        <xdr:cNvPr id="6" name="図 1">
          <a:extLst>
            <a:ext uri="{FF2B5EF4-FFF2-40B4-BE49-F238E27FC236}">
              <a16:creationId xmlns:a16="http://schemas.microsoft.com/office/drawing/2014/main"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779313" y="3815894"/>
          <a:ext cx="9084926" cy="54700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60476</xdr:colOff>
      <xdr:row>17</xdr:row>
      <xdr:rowOff>25643</xdr:rowOff>
    </xdr:from>
    <xdr:to>
      <xdr:col>17</xdr:col>
      <xdr:colOff>590557</xdr:colOff>
      <xdr:row>46</xdr:row>
      <xdr:rowOff>103968</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97202" y="3291357"/>
          <a:ext cx="10115557" cy="4682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73</xdr:col>
      <xdr:colOff>39298</xdr:colOff>
      <xdr:row>25</xdr:row>
      <xdr:rowOff>64577</xdr:rowOff>
    </xdr:from>
    <xdr:to>
      <xdr:col>93</xdr:col>
      <xdr:colOff>60134</xdr:colOff>
      <xdr:row>63</xdr:row>
      <xdr:rowOff>9670</xdr:rowOff>
    </xdr:to>
    <xdr:pic>
      <xdr:nvPicPr>
        <xdr:cNvPr id="2" name="図 1">
          <a:extLst>
            <a:ext uri="{FF2B5EF4-FFF2-40B4-BE49-F238E27FC236}">
              <a16:creationId xmlns:a16="http://schemas.microsoft.com/office/drawing/2014/main" id="{A08B167B-E36C-5777-2205-F56D43F74DA5}"/>
            </a:ext>
          </a:extLst>
        </xdr:cNvPr>
        <xdr:cNvPicPr>
          <a:picLocks noChangeAspect="1"/>
        </xdr:cNvPicPr>
      </xdr:nvPicPr>
      <xdr:blipFill>
        <a:blip xmlns:r="http://schemas.openxmlformats.org/officeDocument/2006/relationships" r:embed="rId1"/>
        <a:stretch>
          <a:fillRect/>
        </a:stretch>
      </xdr:blipFill>
      <xdr:spPr>
        <a:xfrm>
          <a:off x="13183798" y="4946140"/>
          <a:ext cx="10117336" cy="59934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27365</xdr:colOff>
      <xdr:row>18</xdr:row>
      <xdr:rowOff>18463</xdr:rowOff>
    </xdr:from>
    <xdr:to>
      <xdr:col>35</xdr:col>
      <xdr:colOff>503563</xdr:colOff>
      <xdr:row>50</xdr:row>
      <xdr:rowOff>7285</xdr:rowOff>
    </xdr:to>
    <xdr:pic>
      <xdr:nvPicPr>
        <xdr:cNvPr id="14"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99312" y="3557752"/>
          <a:ext cx="8019998" cy="51735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7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7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7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7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7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63499</xdr:rowOff>
    </xdr:from>
    <xdr:to>
      <xdr:col>23</xdr:col>
      <xdr:colOff>205705</xdr:colOff>
      <xdr:row>20</xdr:row>
      <xdr:rowOff>77611</xdr:rowOff>
    </xdr:to>
    <xdr:sp macro="" textlink="">
      <xdr:nvSpPr>
        <xdr:cNvPr id="40" name="正方形/長方形 8">
          <a:extLst>
            <a:ext uri="{FF2B5EF4-FFF2-40B4-BE49-F238E27FC236}">
              <a16:creationId xmlns:a16="http://schemas.microsoft.com/office/drawing/2014/main" id="{00000000-0008-0000-1700-000028000000}"/>
            </a:ext>
          </a:extLst>
        </xdr:cNvPr>
        <xdr:cNvSpPr/>
      </xdr:nvSpPr>
      <xdr:spPr>
        <a:xfrm>
          <a:off x="8143773" y="3500655"/>
          <a:ext cx="351886" cy="32869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7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7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36010</xdr:colOff>
      <xdr:row>16</xdr:row>
      <xdr:rowOff>138083</xdr:rowOff>
    </xdr:from>
    <xdr:to>
      <xdr:col>48</xdr:col>
      <xdr:colOff>412182</xdr:colOff>
      <xdr:row>46</xdr:row>
      <xdr:rowOff>65172</xdr:rowOff>
    </xdr:to>
    <xdr:pic>
      <xdr:nvPicPr>
        <xdr:cNvPr id="5" name="図 2">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18202" y="3252193"/>
          <a:ext cx="8521265" cy="4664667"/>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7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7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guide_2024.pdf" TargetMode="External"/><Relationship Id="rId1" Type="http://schemas.openxmlformats.org/officeDocument/2006/relationships/hyperlink" Target="https://www.tepco.co.jp/pg/consignment/fit/pdf/koatu_su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tepco.co.jp/pg/consignment/procedures/harmonic/"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756A-791F-4441-AEA0-A2A629DED2FF}">
  <sheetPr codeName="Sheet3">
    <tabColor theme="5" tint="0.59999389629810485"/>
  </sheetPr>
  <dimension ref="A1:CL77"/>
  <sheetViews>
    <sheetView showGridLines="0" tabSelected="1" view="pageBreakPreview" zoomScale="60" zoomScaleNormal="60" workbookViewId="0">
      <pane ySplit="3" topLeftCell="A4" activePane="bottomLeft" state="frozen"/>
      <selection pane="bottomLeft" activeCell="AV40" sqref="AV40:BK40"/>
    </sheetView>
  </sheetViews>
  <sheetFormatPr defaultColWidth="8.875" defaultRowHeight="15.75" x14ac:dyDescent="0.15"/>
  <cols>
    <col min="1" max="1" width="2.625" style="5" customWidth="1"/>
    <col min="2" max="2" width="3.875" style="5" customWidth="1"/>
    <col min="3" max="8" width="2.625" style="5" customWidth="1"/>
    <col min="9" max="9" width="1.125" style="5" customWidth="1"/>
    <col min="10" max="65" width="2.625" style="5" customWidth="1"/>
    <col min="66" max="66" width="8.875" style="5" bestFit="1"/>
    <col min="67" max="67" width="9.125" style="5" customWidth="1"/>
    <col min="68" max="68" width="3.125" style="5" hidden="1" customWidth="1"/>
    <col min="69" max="69" width="7.875" style="5" hidden="1" customWidth="1"/>
    <col min="70" max="70" width="3" style="5" hidden="1" customWidth="1"/>
    <col min="71" max="78" width="8.875" style="5" customWidth="1"/>
    <col min="79" max="79" width="8.875" style="5" bestFit="1"/>
    <col min="80" max="16384" width="8.875" style="5"/>
  </cols>
  <sheetData>
    <row r="1" spans="1:65" ht="24.95" customHeight="1" x14ac:dyDescent="0.15">
      <c r="W1" s="2"/>
      <c r="X1" s="221" t="s">
        <v>0</v>
      </c>
      <c r="Y1" s="242"/>
      <c r="Z1" s="2"/>
      <c r="AD1" s="2"/>
      <c r="AE1" s="6"/>
      <c r="AF1" s="901">
        <f>SUM(BR40:BR75)</f>
        <v>4</v>
      </c>
      <c r="AG1" s="901"/>
      <c r="AH1" s="7"/>
      <c r="AI1" s="221" t="s">
        <v>1</v>
      </c>
    </row>
    <row r="2" spans="1:65" ht="15.75" customHeight="1" x14ac:dyDescent="0.15">
      <c r="A2" s="902" t="s">
        <v>2</v>
      </c>
      <c r="B2" s="902"/>
      <c r="C2" s="902"/>
      <c r="D2" s="902"/>
      <c r="E2" s="902"/>
      <c r="F2" s="902"/>
      <c r="G2" s="902"/>
      <c r="H2" s="902"/>
      <c r="I2" s="908" t="s">
        <v>930</v>
      </c>
      <c r="J2" s="908"/>
      <c r="K2" s="908"/>
      <c r="L2" s="908"/>
      <c r="M2" s="908"/>
      <c r="N2" s="908"/>
      <c r="O2" s="908"/>
      <c r="P2" s="908"/>
      <c r="Q2" s="909" t="s">
        <v>931</v>
      </c>
      <c r="R2" s="910">
        <v>45758</v>
      </c>
      <c r="S2" s="910"/>
      <c r="T2" s="910"/>
      <c r="U2" s="910"/>
      <c r="V2" s="910"/>
      <c r="W2" s="910"/>
      <c r="X2" s="910"/>
      <c r="Y2" s="910"/>
      <c r="Z2" s="910"/>
    </row>
    <row r="3" spans="1:65" ht="15.75" customHeight="1" x14ac:dyDescent="0.15">
      <c r="A3" s="902"/>
      <c r="B3" s="902"/>
      <c r="C3" s="902"/>
      <c r="D3" s="902"/>
      <c r="E3" s="902"/>
      <c r="F3" s="902"/>
      <c r="G3" s="902"/>
      <c r="H3" s="902"/>
      <c r="I3" s="908"/>
      <c r="J3" s="908"/>
      <c r="K3" s="908"/>
      <c r="L3" s="908"/>
      <c r="M3" s="908"/>
      <c r="N3" s="908"/>
      <c r="O3" s="908"/>
      <c r="P3" s="908"/>
      <c r="Q3" s="909"/>
      <c r="R3" s="910"/>
      <c r="S3" s="910"/>
      <c r="T3" s="910"/>
      <c r="U3" s="910"/>
      <c r="V3" s="910"/>
      <c r="W3" s="910"/>
      <c r="X3" s="910"/>
      <c r="Y3" s="910"/>
      <c r="Z3" s="910"/>
    </row>
    <row r="4" spans="1:65" ht="15" customHeight="1" x14ac:dyDescent="0.15">
      <c r="A4" s="8"/>
      <c r="B4" s="8"/>
      <c r="C4" s="8"/>
      <c r="D4" s="8"/>
      <c r="E4" s="8"/>
      <c r="F4" s="8"/>
      <c r="G4" s="8"/>
      <c r="H4" s="8"/>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9.9499999999999993" customHeight="1" x14ac:dyDescent="0.15">
      <c r="B6" s="243"/>
    </row>
    <row r="7" spans="1:65" ht="19.5" x14ac:dyDescent="0.15">
      <c r="A7" s="244"/>
      <c r="B7" s="245" t="s">
        <v>4</v>
      </c>
      <c r="C7" s="246"/>
      <c r="AR7" s="247"/>
    </row>
    <row r="8" spans="1:65" ht="19.5" x14ac:dyDescent="0.15">
      <c r="A8" s="244"/>
      <c r="B8" s="11"/>
      <c r="C8" s="5" t="s">
        <v>876</v>
      </c>
      <c r="AR8" s="247"/>
    </row>
    <row r="9" spans="1:65" ht="19.5" x14ac:dyDescent="0.15">
      <c r="A9" s="244"/>
      <c r="B9" s="11"/>
      <c r="D9" s="248" t="s">
        <v>738</v>
      </c>
      <c r="AR9" s="247"/>
    </row>
    <row r="10" spans="1:65" ht="19.5" x14ac:dyDescent="0.15">
      <c r="A10" s="244"/>
      <c r="B10" s="11"/>
      <c r="C10" s="5" t="s">
        <v>717</v>
      </c>
      <c r="AR10" s="247"/>
    </row>
    <row r="11" spans="1:65" ht="19.5" customHeight="1" x14ac:dyDescent="0.15">
      <c r="A11" s="244"/>
      <c r="C11" s="16" t="s">
        <v>884</v>
      </c>
      <c r="AR11" s="247"/>
    </row>
    <row r="12" spans="1:65" x14ac:dyDescent="0.15">
      <c r="A12" s="1"/>
      <c r="D12" s="248" t="s">
        <v>673</v>
      </c>
      <c r="K12" s="247"/>
      <c r="O12" s="249"/>
      <c r="Q12" s="249"/>
      <c r="R12" s="249"/>
      <c r="S12" s="249"/>
      <c r="T12" s="249"/>
      <c r="U12" s="249"/>
      <c r="V12" s="249"/>
      <c r="W12" s="249"/>
      <c r="X12" s="249"/>
      <c r="Y12" s="249"/>
      <c r="Z12" s="249"/>
      <c r="AA12" s="250"/>
      <c r="AB12" s="250"/>
      <c r="AC12" s="917" t="s">
        <v>5</v>
      </c>
      <c r="AD12" s="917"/>
      <c r="AE12" s="917"/>
      <c r="AF12" s="917"/>
      <c r="AG12" s="917"/>
      <c r="AH12" s="917"/>
      <c r="AI12" s="917"/>
      <c r="AJ12" s="917"/>
      <c r="AK12" s="917"/>
      <c r="AL12" s="917"/>
      <c r="AM12" s="917"/>
      <c r="AN12" s="917"/>
      <c r="AO12" s="917"/>
      <c r="AP12" s="917"/>
      <c r="AQ12" s="917"/>
      <c r="AR12" s="917"/>
      <c r="AS12" s="917"/>
      <c r="AT12" s="917"/>
      <c r="AU12" s="917"/>
      <c r="AV12" s="917"/>
      <c r="AW12" s="250"/>
      <c r="AX12" s="250"/>
      <c r="AY12" s="250"/>
      <c r="AZ12" s="250"/>
      <c r="BA12" s="250"/>
    </row>
    <row r="13" spans="1:65" ht="19.5" customHeight="1" x14ac:dyDescent="0.15">
      <c r="A13" s="1"/>
      <c r="C13" s="5" t="s">
        <v>877</v>
      </c>
      <c r="D13" s="248"/>
      <c r="K13" s="247"/>
      <c r="O13" s="249"/>
      <c r="Q13" s="249"/>
      <c r="R13" s="249"/>
      <c r="S13" s="249"/>
      <c r="T13" s="249"/>
      <c r="U13" s="249"/>
      <c r="V13" s="249"/>
      <c r="W13" s="249"/>
      <c r="X13" s="249"/>
      <c r="Y13" s="249"/>
      <c r="Z13" s="249"/>
      <c r="AA13" s="250"/>
      <c r="AB13" s="250"/>
      <c r="AC13" s="250"/>
      <c r="AD13" s="250"/>
      <c r="AE13" s="250"/>
      <c r="AF13" s="250"/>
      <c r="AG13" s="250"/>
      <c r="AH13" s="250"/>
      <c r="AJ13" s="250"/>
      <c r="AK13" s="250"/>
      <c r="AL13" s="250"/>
      <c r="AM13" s="16"/>
      <c r="AN13" s="912"/>
      <c r="AO13" s="912"/>
      <c r="AP13" s="912"/>
      <c r="AQ13" s="912"/>
      <c r="AR13" s="912"/>
      <c r="AS13" s="912"/>
      <c r="AT13" s="875"/>
      <c r="AU13" s="250"/>
      <c r="AV13" s="250"/>
      <c r="AW13" s="250"/>
      <c r="AX13" s="250"/>
      <c r="AY13" s="250"/>
      <c r="AZ13" s="250"/>
      <c r="BA13" s="250"/>
    </row>
    <row r="14" spans="1:65" ht="20.45" customHeight="1" x14ac:dyDescent="0.15">
      <c r="A14" s="1"/>
      <c r="K14" s="247"/>
      <c r="N14" s="249"/>
      <c r="O14" s="249"/>
      <c r="P14" s="249"/>
      <c r="Q14" s="249"/>
      <c r="R14" s="249"/>
      <c r="S14" s="249"/>
      <c r="T14" s="249"/>
      <c r="U14" s="249"/>
      <c r="V14" s="249"/>
      <c r="W14" s="249"/>
      <c r="X14" s="249"/>
      <c r="Y14" s="249"/>
      <c r="Z14" s="249"/>
      <c r="AA14" s="249"/>
      <c r="AB14" s="249"/>
      <c r="AC14" s="249"/>
      <c r="AD14" s="249"/>
      <c r="AE14" s="249"/>
      <c r="AF14" s="249"/>
      <c r="AR14" s="247"/>
    </row>
    <row r="15" spans="1:65" ht="24.6" customHeight="1" x14ac:dyDescent="0.15">
      <c r="A15" s="9"/>
      <c r="B15" s="10" t="s">
        <v>6</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9.9499999999999993" customHeight="1" x14ac:dyDescent="0.15">
      <c r="B16" s="243"/>
    </row>
    <row r="17" spans="2:90" ht="19.5" customHeight="1" x14ac:dyDescent="0.15">
      <c r="B17" s="11" t="s">
        <v>7</v>
      </c>
      <c r="C17" s="23"/>
      <c r="D17" s="23"/>
      <c r="E17" s="23"/>
      <c r="F17" s="23"/>
      <c r="G17" s="23"/>
      <c r="H17" s="23"/>
      <c r="I17" s="23"/>
      <c r="J17" s="906" t="s">
        <v>8</v>
      </c>
      <c r="K17" s="906"/>
      <c r="L17" s="906"/>
      <c r="M17" s="906"/>
      <c r="N17" s="906"/>
      <c r="O17" s="906"/>
      <c r="P17" s="906"/>
      <c r="Q17" s="11" t="s">
        <v>670</v>
      </c>
      <c r="R17" s="23"/>
      <c r="S17" s="23"/>
      <c r="T17" s="23"/>
      <c r="U17" s="23"/>
      <c r="V17" s="23"/>
      <c r="W17" s="23"/>
      <c r="X17" s="23"/>
      <c r="Y17" s="23"/>
      <c r="Z17" s="23"/>
      <c r="AA17" s="23"/>
      <c r="AB17" s="23"/>
      <c r="AC17" s="23"/>
      <c r="AD17" s="23"/>
      <c r="AE17" s="23"/>
      <c r="AF17" s="23"/>
      <c r="AG17" s="23"/>
      <c r="AH17" s="23"/>
      <c r="AI17" s="23"/>
      <c r="AJ17" s="23"/>
      <c r="AK17" s="23"/>
    </row>
    <row r="18" spans="2:90" ht="5.0999999999999996" customHeight="1" x14ac:dyDescent="0.15">
      <c r="B18" s="11"/>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row>
    <row r="19" spans="2:90" ht="19.5" customHeight="1" x14ac:dyDescent="0.15">
      <c r="B19" s="11" t="s">
        <v>9</v>
      </c>
      <c r="C19" s="907" t="s">
        <v>10</v>
      </c>
      <c r="D19" s="907"/>
      <c r="E19" s="907"/>
      <c r="F19" s="907"/>
      <c r="G19" s="907"/>
      <c r="H19" s="907"/>
      <c r="I19" s="251" t="s">
        <v>671</v>
      </c>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row>
    <row r="20" spans="2:90" ht="21.95" customHeight="1" x14ac:dyDescent="0.15">
      <c r="B20" s="12"/>
      <c r="C20" s="252" t="s">
        <v>674</v>
      </c>
    </row>
    <row r="21" spans="2:90" ht="15" customHeight="1" x14ac:dyDescent="0.15">
      <c r="B21" s="12"/>
      <c r="C21" s="871" t="s">
        <v>878</v>
      </c>
    </row>
    <row r="22" spans="2:90" ht="5.0999999999999996" customHeight="1" x14ac:dyDescent="0.15">
      <c r="B22" s="12"/>
      <c r="C22" s="253"/>
    </row>
    <row r="23" spans="2:90" ht="19.5" customHeight="1" x14ac:dyDescent="0.15">
      <c r="B23" s="11" t="s">
        <v>11</v>
      </c>
      <c r="C23" s="254"/>
      <c r="D23" s="254"/>
      <c r="E23" s="254"/>
      <c r="F23" s="254"/>
      <c r="G23" s="254"/>
      <c r="H23" s="254"/>
      <c r="I23" s="254"/>
      <c r="J23" s="254"/>
      <c r="K23" s="254"/>
      <c r="L23" s="255"/>
      <c r="M23" s="255"/>
      <c r="N23" s="255"/>
      <c r="O23" s="255"/>
      <c r="P23" s="255"/>
      <c r="Q23" s="255"/>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1"/>
      <c r="BC23" s="21"/>
      <c r="BD23" s="21"/>
      <c r="CL23" s="256"/>
    </row>
    <row r="24" spans="2:90" ht="21.95" customHeight="1" x14ac:dyDescent="0.15">
      <c r="B24" s="12"/>
      <c r="C24" s="252" t="s">
        <v>675</v>
      </c>
      <c r="CL24" s="256"/>
    </row>
    <row r="25" spans="2:90" ht="5.0999999999999996" customHeight="1" x14ac:dyDescent="0.15">
      <c r="B25" s="12"/>
      <c r="CL25" s="256"/>
    </row>
    <row r="26" spans="2:90" ht="19.5" customHeight="1" x14ac:dyDescent="0.15">
      <c r="B26" s="11" t="s">
        <v>12</v>
      </c>
      <c r="C26" s="254"/>
      <c r="D26" s="254"/>
      <c r="E26" s="254"/>
      <c r="G26" s="907" t="s">
        <v>13</v>
      </c>
      <c r="H26" s="907"/>
      <c r="I26" s="907"/>
      <c r="J26" s="907"/>
      <c r="K26" s="907"/>
      <c r="L26" s="907"/>
      <c r="M26" s="907"/>
      <c r="N26" s="907"/>
      <c r="O26" s="251" t="s">
        <v>14</v>
      </c>
      <c r="Q26" s="254"/>
      <c r="R26" s="254"/>
      <c r="S26" s="254"/>
      <c r="T26" s="254"/>
      <c r="U26" s="254"/>
      <c r="V26" s="254"/>
      <c r="W26" s="254"/>
      <c r="X26" s="254"/>
      <c r="Y26" s="255"/>
      <c r="Z26" s="255"/>
      <c r="AA26" s="255"/>
      <c r="AB26" s="11"/>
      <c r="AC26" s="254"/>
      <c r="AD26" s="254"/>
      <c r="AE26" s="254"/>
      <c r="AF26" s="254"/>
      <c r="AG26" s="254"/>
      <c r="AH26" s="254"/>
      <c r="AI26" s="251"/>
      <c r="AJ26" s="251"/>
      <c r="AK26" s="251"/>
      <c r="AL26" s="251"/>
      <c r="AM26" s="251"/>
      <c r="AN26" s="251"/>
      <c r="AO26" s="251"/>
      <c r="AP26" s="251"/>
      <c r="AQ26" s="251"/>
      <c r="CL26" s="256"/>
    </row>
    <row r="27" spans="2:90" ht="15" customHeight="1" x14ac:dyDescent="0.15">
      <c r="B27" s="12"/>
      <c r="C27" s="252" t="s">
        <v>879</v>
      </c>
      <c r="CL27" s="256"/>
    </row>
    <row r="28" spans="2:90" ht="6.6" customHeight="1" x14ac:dyDescent="0.15">
      <c r="B28" s="12"/>
      <c r="CL28" s="256"/>
    </row>
    <row r="29" spans="2:90" ht="6.6" customHeight="1" x14ac:dyDescent="0.15">
      <c r="B29" s="12"/>
      <c r="CL29" s="256"/>
    </row>
    <row r="30" spans="2:90" ht="19.5" customHeight="1" x14ac:dyDescent="0.15">
      <c r="B30" s="12"/>
      <c r="C30" s="16"/>
      <c r="D30" s="16" t="s">
        <v>15</v>
      </c>
      <c r="CL30" s="256"/>
    </row>
    <row r="31" spans="2:90" ht="3" customHeight="1" x14ac:dyDescent="0.15">
      <c r="B31" s="12"/>
      <c r="D31" s="13"/>
      <c r="E31" s="13"/>
      <c r="F31" s="13"/>
      <c r="G31" s="13"/>
      <c r="H31" s="13"/>
      <c r="Y31" s="13"/>
      <c r="Z31" s="13"/>
      <c r="AA31" s="13"/>
      <c r="AB31" s="13"/>
      <c r="AC31" s="13"/>
      <c r="AD31" s="13"/>
      <c r="AE31" s="13"/>
      <c r="AF31" s="13"/>
      <c r="AX31" s="13"/>
    </row>
    <row r="32" spans="2:90" ht="17.45" customHeight="1" x14ac:dyDescent="0.15">
      <c r="B32" s="12"/>
      <c r="C32" s="12"/>
      <c r="D32" s="12"/>
      <c r="E32" s="903"/>
      <c r="F32" s="904"/>
      <c r="G32" s="904"/>
      <c r="H32" s="904"/>
      <c r="I32" s="905"/>
      <c r="J32" s="16" t="s">
        <v>16</v>
      </c>
      <c r="K32" s="12" t="s">
        <v>669</v>
      </c>
      <c r="U32" s="5" t="s">
        <v>894</v>
      </c>
      <c r="W32" s="12"/>
      <c r="X32" s="12"/>
      <c r="Y32" s="12"/>
      <c r="Z32" s="12"/>
      <c r="AA32" s="12"/>
      <c r="AB32" s="12"/>
      <c r="AC32" s="12"/>
      <c r="AD32" s="12"/>
      <c r="AE32" s="12"/>
      <c r="AJ32" s="12"/>
      <c r="AK32" s="12"/>
      <c r="AX32" s="13"/>
    </row>
    <row r="33" spans="1:70" ht="6" customHeight="1" x14ac:dyDescent="0.15">
      <c r="B33" s="12"/>
      <c r="C33" s="12"/>
      <c r="D33" s="12"/>
      <c r="E33" s="12"/>
      <c r="F33" s="12"/>
      <c r="G33" s="12"/>
      <c r="H33" s="12"/>
      <c r="I33" s="12"/>
      <c r="J33" s="16"/>
      <c r="K33" s="12"/>
      <c r="W33" s="12"/>
      <c r="X33" s="12"/>
      <c r="Y33" s="12"/>
      <c r="Z33" s="12"/>
      <c r="AA33" s="12"/>
      <c r="AB33" s="12"/>
      <c r="AC33" s="12"/>
      <c r="AD33" s="12"/>
      <c r="AE33" s="12"/>
      <c r="AJ33" s="12"/>
      <c r="AK33" s="12"/>
      <c r="AX33" s="13"/>
    </row>
    <row r="34" spans="1:70" ht="17.45" customHeight="1" x14ac:dyDescent="0.15">
      <c r="B34" s="12"/>
      <c r="C34" s="12"/>
      <c r="D34" s="12"/>
      <c r="E34" s="257"/>
      <c r="F34" s="258"/>
      <c r="G34" s="258"/>
      <c r="H34" s="258"/>
      <c r="I34" s="259"/>
      <c r="J34" s="16" t="s">
        <v>16</v>
      </c>
      <c r="K34" s="12" t="s">
        <v>668</v>
      </c>
      <c r="U34" s="5" t="s">
        <v>883</v>
      </c>
      <c r="W34" s="12"/>
      <c r="X34" s="12"/>
      <c r="Y34" s="12"/>
      <c r="Z34" s="12"/>
      <c r="AA34" s="12"/>
      <c r="AB34" s="12"/>
      <c r="AC34" s="12"/>
      <c r="AD34" s="12"/>
      <c r="AE34" s="12"/>
      <c r="AJ34" s="12"/>
      <c r="AK34" s="12"/>
      <c r="AX34" s="13"/>
    </row>
    <row r="35" spans="1:70" ht="17.45" customHeight="1" x14ac:dyDescent="0.15">
      <c r="B35" s="12"/>
      <c r="D35" s="13"/>
      <c r="E35" s="13"/>
      <c r="F35" s="13"/>
      <c r="G35" s="13"/>
      <c r="H35" s="13"/>
      <c r="V35" s="267" t="s">
        <v>880</v>
      </c>
      <c r="Y35" s="13"/>
      <c r="Z35" s="13"/>
      <c r="AA35" s="13"/>
      <c r="AB35" s="13"/>
      <c r="AC35" s="13"/>
      <c r="AD35" s="13"/>
      <c r="AE35" s="13"/>
      <c r="AF35" s="13"/>
    </row>
    <row r="36" spans="1:70" ht="17.45" customHeight="1" x14ac:dyDescent="0.15">
      <c r="B36" s="12"/>
      <c r="D36" s="13"/>
      <c r="E36" s="913"/>
      <c r="F36" s="914"/>
      <c r="G36" s="914"/>
      <c r="H36" s="914"/>
      <c r="I36" s="915"/>
      <c r="J36" s="16" t="s">
        <v>16</v>
      </c>
      <c r="K36" s="28" t="s">
        <v>881</v>
      </c>
      <c r="U36" s="5" t="s">
        <v>882</v>
      </c>
      <c r="Y36" s="13"/>
      <c r="Z36" s="13"/>
      <c r="AA36" s="13"/>
      <c r="AB36" s="13"/>
      <c r="AC36" s="13"/>
      <c r="AD36" s="13"/>
      <c r="AE36" s="13"/>
      <c r="AF36" s="13"/>
    </row>
    <row r="37" spans="1:70" ht="17.45" customHeight="1" x14ac:dyDescent="0.15">
      <c r="B37" s="12"/>
      <c r="Y37" s="13"/>
      <c r="Z37" s="13"/>
      <c r="AA37" s="13"/>
      <c r="AB37" s="13"/>
      <c r="AC37" s="13"/>
    </row>
    <row r="38" spans="1:70" ht="24.6" customHeight="1" x14ac:dyDescent="0.15">
      <c r="A38" s="9"/>
      <c r="B38" s="10" t="s">
        <v>17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row>
    <row r="39" spans="1:70" ht="17.45" customHeight="1" x14ac:dyDescent="0.15">
      <c r="A39" s="16"/>
      <c r="B39" s="12"/>
      <c r="Y39" s="13"/>
      <c r="Z39" s="13"/>
      <c r="AA39" s="13"/>
      <c r="AB39" s="13"/>
      <c r="AC39" s="13"/>
    </row>
    <row r="40" spans="1:70" ht="19.5" customHeight="1" x14ac:dyDescent="0.15">
      <c r="B40" s="260" t="s">
        <v>18</v>
      </c>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62"/>
      <c r="AF40" s="261"/>
      <c r="AG40" s="261"/>
      <c r="AH40" s="261"/>
      <c r="AI40" s="261"/>
      <c r="AJ40" s="261"/>
      <c r="AK40" s="261"/>
      <c r="AL40" s="261"/>
      <c r="AM40" s="261"/>
      <c r="AN40" s="261"/>
      <c r="AO40" s="261"/>
      <c r="AP40" s="261"/>
      <c r="AQ40" s="261"/>
      <c r="AV40" s="918" t="s">
        <v>739</v>
      </c>
      <c r="AW40" s="918"/>
      <c r="AX40" s="918"/>
      <c r="AY40" s="918"/>
      <c r="AZ40" s="918"/>
      <c r="BA40" s="918"/>
      <c r="BB40" s="918"/>
      <c r="BC40" s="918"/>
      <c r="BD40" s="918"/>
      <c r="BE40" s="918"/>
      <c r="BF40" s="918"/>
      <c r="BG40" s="918"/>
      <c r="BH40" s="918"/>
      <c r="BI40" s="918"/>
      <c r="BJ40" s="918"/>
      <c r="BK40" s="918"/>
      <c r="BP40" s="5">
        <v>1</v>
      </c>
      <c r="BQ40" s="5">
        <f>IF(OR(AV40="",AV40="選択してください"),0,1)</f>
        <v>0</v>
      </c>
      <c r="BR40" s="5">
        <f>BP40-BQ40</f>
        <v>1</v>
      </c>
    </row>
    <row r="41" spans="1:70" ht="19.5" customHeight="1" x14ac:dyDescent="0.15">
      <c r="C41" s="5" t="s">
        <v>19</v>
      </c>
      <c r="AV41" s="919" t="str">
        <f>IF(AV40="いいえ","本書類ではお申込いただけません。
冒頭の概要箇所をご確認ください。","")</f>
        <v/>
      </c>
      <c r="AW41" s="919"/>
      <c r="AX41" s="919"/>
      <c r="AY41" s="919"/>
      <c r="AZ41" s="919"/>
      <c r="BA41" s="919"/>
      <c r="BB41" s="919"/>
      <c r="BC41" s="919"/>
      <c r="BD41" s="919"/>
      <c r="BE41" s="919"/>
      <c r="BF41" s="919"/>
      <c r="BG41" s="919"/>
      <c r="BH41" s="919"/>
      <c r="BI41" s="919"/>
      <c r="BJ41" s="919"/>
      <c r="BK41" s="919"/>
      <c r="BO41" s="263"/>
    </row>
    <row r="42" spans="1:70" ht="19.5" customHeight="1" x14ac:dyDescent="0.15">
      <c r="AV42" s="919"/>
      <c r="AW42" s="919"/>
      <c r="AX42" s="919"/>
      <c r="AY42" s="919"/>
      <c r="AZ42" s="919"/>
      <c r="BA42" s="919"/>
      <c r="BB42" s="919"/>
      <c r="BC42" s="919"/>
      <c r="BD42" s="919"/>
      <c r="BE42" s="919"/>
      <c r="BF42" s="919"/>
      <c r="BG42" s="919"/>
      <c r="BH42" s="919"/>
      <c r="BI42" s="919"/>
      <c r="BJ42" s="919"/>
      <c r="BK42" s="919"/>
    </row>
    <row r="43" spans="1:70" ht="19.5" x14ac:dyDescent="0.15">
      <c r="B43" s="260" t="s">
        <v>20</v>
      </c>
      <c r="C43" s="261"/>
      <c r="D43" s="261"/>
      <c r="E43" s="261"/>
      <c r="F43" s="261"/>
      <c r="G43" s="261"/>
      <c r="H43" s="261"/>
      <c r="I43" s="261"/>
      <c r="J43" s="261"/>
      <c r="K43" s="261"/>
      <c r="L43" s="261"/>
      <c r="M43" s="262"/>
      <c r="N43" s="262"/>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261"/>
      <c r="AN43" s="261"/>
      <c r="AO43" s="261"/>
      <c r="AP43" s="261"/>
      <c r="AQ43" s="261"/>
      <c r="AV43" s="918" t="s">
        <v>739</v>
      </c>
      <c r="AW43" s="918"/>
      <c r="AX43" s="918"/>
      <c r="AY43" s="918"/>
      <c r="AZ43" s="918"/>
      <c r="BA43" s="918"/>
      <c r="BB43" s="918"/>
      <c r="BC43" s="918"/>
      <c r="BD43" s="918"/>
      <c r="BE43" s="918"/>
      <c r="BF43" s="918"/>
      <c r="BG43" s="918"/>
      <c r="BH43" s="918"/>
      <c r="BI43" s="918"/>
      <c r="BJ43" s="918"/>
      <c r="BK43" s="918"/>
      <c r="BP43" s="5">
        <f>IF(AV83="蓄電池",0,1)</f>
        <v>1</v>
      </c>
      <c r="BQ43" s="5">
        <f>IF(AV40="いいえ",1,IF(OR(AV43="",AV43="選択してください"),0,1))</f>
        <v>0</v>
      </c>
      <c r="BR43" s="5">
        <f>BP43-BQ43</f>
        <v>1</v>
      </c>
    </row>
    <row r="44" spans="1:70" ht="19.5" customHeight="1" x14ac:dyDescent="0.15">
      <c r="B44" s="264"/>
      <c r="C44" s="5" t="s">
        <v>21</v>
      </c>
      <c r="D44" s="26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c r="AC44" s="264"/>
      <c r="AD44" s="264"/>
      <c r="AE44" s="264"/>
      <c r="AF44" s="264"/>
      <c r="AG44" s="264"/>
      <c r="AH44" s="264"/>
      <c r="AI44" s="264"/>
      <c r="AJ44" s="264"/>
      <c r="AK44" s="264"/>
      <c r="AL44" s="264"/>
      <c r="AM44" s="264"/>
      <c r="AN44" s="264"/>
      <c r="AO44" s="264"/>
      <c r="AP44" s="264"/>
      <c r="AQ44" s="264"/>
      <c r="AR44" s="264"/>
      <c r="AS44" s="264"/>
      <c r="AT44" s="264"/>
      <c r="AV44" s="919" t="str">
        <f>IF(AV43="はい","本書類ではお申込いただけません。
冒頭の概要箇所をご確認ください。","")</f>
        <v/>
      </c>
      <c r="AW44" s="919"/>
      <c r="AX44" s="919"/>
      <c r="AY44" s="919"/>
      <c r="AZ44" s="919"/>
      <c r="BA44" s="919"/>
      <c r="BB44" s="919"/>
      <c r="BC44" s="919"/>
      <c r="BD44" s="919"/>
      <c r="BE44" s="919"/>
      <c r="BF44" s="919"/>
      <c r="BG44" s="919"/>
      <c r="BH44" s="919"/>
      <c r="BI44" s="919"/>
      <c r="BJ44" s="919"/>
      <c r="BK44" s="919"/>
    </row>
    <row r="45" spans="1:70" ht="19.5" customHeight="1" x14ac:dyDescent="0.15">
      <c r="B45" s="264"/>
      <c r="C45" s="265"/>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V45" s="919"/>
      <c r="AW45" s="919"/>
      <c r="AX45" s="919"/>
      <c r="AY45" s="919"/>
      <c r="AZ45" s="919"/>
      <c r="BA45" s="919"/>
      <c r="BB45" s="919"/>
      <c r="BC45" s="919"/>
      <c r="BD45" s="919"/>
      <c r="BE45" s="919"/>
      <c r="BF45" s="919"/>
      <c r="BG45" s="919"/>
      <c r="BH45" s="919"/>
      <c r="BI45" s="919"/>
      <c r="BJ45" s="919"/>
      <c r="BK45" s="919"/>
    </row>
    <row r="46" spans="1:70" ht="21.95" customHeight="1" x14ac:dyDescent="0.15">
      <c r="B46" s="260" t="s">
        <v>667</v>
      </c>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V46" s="918" t="s">
        <v>739</v>
      </c>
      <c r="AW46" s="918"/>
      <c r="AX46" s="918"/>
      <c r="AY46" s="918"/>
      <c r="AZ46" s="918"/>
      <c r="BA46" s="918"/>
      <c r="BB46" s="918"/>
      <c r="BC46" s="918"/>
      <c r="BD46" s="918"/>
      <c r="BE46" s="918"/>
      <c r="BF46" s="918"/>
      <c r="BG46" s="918"/>
      <c r="BH46" s="918"/>
      <c r="BI46" s="918"/>
      <c r="BJ46" s="918"/>
      <c r="BK46" s="918"/>
      <c r="BP46" s="5">
        <v>1</v>
      </c>
      <c r="BQ46" s="5">
        <f>IF(OR(AV40="いいえ",AV43="はい"),1,IF(OR(AV46="",AV46="選択してください"),0,1))</f>
        <v>0</v>
      </c>
      <c r="BR46" s="5">
        <f>BP46-BQ46</f>
        <v>1</v>
      </c>
    </row>
    <row r="47" spans="1:70" ht="21.95" customHeight="1" x14ac:dyDescent="0.15">
      <c r="B47" s="21" t="s">
        <v>666</v>
      </c>
    </row>
    <row r="48" spans="1:70" ht="17.45" customHeight="1" x14ac:dyDescent="0.15">
      <c r="C48" s="253" t="s">
        <v>679</v>
      </c>
    </row>
    <row r="49" spans="2:32" ht="17.45" customHeight="1" x14ac:dyDescent="0.15">
      <c r="C49" s="16" t="s">
        <v>691</v>
      </c>
    </row>
    <row r="50" spans="2:32" ht="17.45" customHeight="1" x14ac:dyDescent="0.15">
      <c r="C50" s="266" t="s">
        <v>678</v>
      </c>
      <c r="Z50" s="5" t="s">
        <v>680</v>
      </c>
      <c r="AF50" s="267"/>
    </row>
    <row r="51" spans="2:32" ht="17.45" customHeight="1" x14ac:dyDescent="0.15">
      <c r="C51" s="267"/>
    </row>
    <row r="52" spans="2:32" ht="21.95" customHeight="1" x14ac:dyDescent="0.15">
      <c r="B52" s="12"/>
      <c r="C52" s="5" t="s">
        <v>672</v>
      </c>
    </row>
    <row r="70" spans="2:70" x14ac:dyDescent="0.15">
      <c r="C70" s="253" t="s">
        <v>769</v>
      </c>
    </row>
    <row r="71" spans="2:70" x14ac:dyDescent="0.15">
      <c r="D71" s="828" t="s">
        <v>770</v>
      </c>
      <c r="R71" s="911" t="s">
        <v>772</v>
      </c>
      <c r="S71" s="911"/>
      <c r="T71" s="911"/>
      <c r="U71" s="911"/>
      <c r="V71" s="911"/>
      <c r="W71" s="911"/>
      <c r="X71" s="911"/>
      <c r="Y71" s="911"/>
      <c r="Z71" s="911"/>
      <c r="AA71" s="911"/>
      <c r="AB71" s="911"/>
      <c r="AC71" s="911"/>
      <c r="AD71" s="911"/>
      <c r="AE71" s="911"/>
      <c r="AF71" s="911"/>
      <c r="AG71" s="911"/>
      <c r="AH71" s="911"/>
      <c r="AI71" s="911"/>
    </row>
    <row r="72" spans="2:70" x14ac:dyDescent="0.15">
      <c r="D72" s="264" t="s">
        <v>771</v>
      </c>
    </row>
    <row r="73" spans="2:70" x14ac:dyDescent="0.15">
      <c r="D73" s="264" t="s">
        <v>773</v>
      </c>
    </row>
    <row r="75" spans="2:70" ht="19.5" customHeight="1" x14ac:dyDescent="0.15">
      <c r="B75" s="260" t="s">
        <v>665</v>
      </c>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V75" s="918" t="s">
        <v>739</v>
      </c>
      <c r="AW75" s="918"/>
      <c r="AX75" s="918"/>
      <c r="AY75" s="918"/>
      <c r="AZ75" s="918"/>
      <c r="BA75" s="918"/>
      <c r="BB75" s="918"/>
      <c r="BC75" s="918"/>
      <c r="BD75" s="918"/>
      <c r="BE75" s="918"/>
      <c r="BF75" s="918"/>
      <c r="BG75" s="918"/>
      <c r="BH75" s="918"/>
      <c r="BI75" s="918"/>
      <c r="BJ75" s="918"/>
      <c r="BK75" s="918"/>
      <c r="BP75" s="5">
        <v>1</v>
      </c>
      <c r="BQ75" s="5">
        <f>IF(OR(AV40="いいえ",AV43="はい"),1,IF(OR(AV75="",AV75="選択してください"),0,1))</f>
        <v>0</v>
      </c>
      <c r="BR75" s="5">
        <f>BP75-BQ75</f>
        <v>1</v>
      </c>
    </row>
    <row r="76" spans="2:70" ht="19.5" customHeight="1" x14ac:dyDescent="0.15">
      <c r="B76" s="11"/>
      <c r="C76" s="5" t="s">
        <v>22</v>
      </c>
      <c r="I76" s="5" t="s">
        <v>16</v>
      </c>
      <c r="J76" s="916" t="s">
        <v>23</v>
      </c>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c r="AI76" s="916"/>
      <c r="BG76" s="268"/>
      <c r="BH76" s="268"/>
      <c r="BI76" s="268"/>
      <c r="BJ76" s="268"/>
      <c r="BK76" s="268"/>
    </row>
    <row r="77" spans="2:70" ht="19.5" customHeight="1" x14ac:dyDescent="0.15">
      <c r="C77" s="5" t="s">
        <v>24</v>
      </c>
    </row>
  </sheetData>
  <sheetProtection password="E12F" sheet="1" objects="1" scenarios="1"/>
  <dataConsolidate/>
  <mergeCells count="20">
    <mergeCell ref="R71:AI71"/>
    <mergeCell ref="AN13:AS13"/>
    <mergeCell ref="E36:I36"/>
    <mergeCell ref="J76:AI76"/>
    <mergeCell ref="AC12:AV12"/>
    <mergeCell ref="AV40:BK40"/>
    <mergeCell ref="AV41:BK42"/>
    <mergeCell ref="AV43:BK43"/>
    <mergeCell ref="AV44:BK45"/>
    <mergeCell ref="AV75:BK75"/>
    <mergeCell ref="AV46:BK46"/>
    <mergeCell ref="AF1:AG1"/>
    <mergeCell ref="A2:H3"/>
    <mergeCell ref="E32:I32"/>
    <mergeCell ref="J17:P17"/>
    <mergeCell ref="C19:H19"/>
    <mergeCell ref="G26:N26"/>
    <mergeCell ref="I2:P3"/>
    <mergeCell ref="Q2:Q3"/>
    <mergeCell ref="R2:Z3"/>
  </mergeCells>
  <phoneticPr fontId="2"/>
  <conditionalFormatting sqref="A43:BO69 BS43:BS78 A70:B73 AJ71:BO71 C71:D73 E72:BO73 A74:BO78">
    <cfRule type="expression" dxfId="339" priority="3">
      <formula>$AV$40="いいえ"</formula>
    </cfRule>
  </conditionalFormatting>
  <conditionalFormatting sqref="A46:BO78 BS46:BS78">
    <cfRule type="expression" dxfId="338" priority="6">
      <formula>$AV$43="はい"</formula>
    </cfRule>
  </conditionalFormatting>
  <conditionalFormatting sqref="C70:BO70">
    <cfRule type="expression" dxfId="337" priority="2">
      <formula>$AV$40="いいえ"</formula>
    </cfRule>
  </conditionalFormatting>
  <conditionalFormatting sqref="E71:R71">
    <cfRule type="expression" dxfId="336" priority="1">
      <formula>$AV$40="いいえ"</formula>
    </cfRule>
  </conditionalFormatting>
  <conditionalFormatting sqref="AV46">
    <cfRule type="expression" dxfId="335" priority="10">
      <formula>OR(AV46="",AV46="選択してください")</formula>
    </cfRule>
  </conditionalFormatting>
  <conditionalFormatting sqref="AV75 AV43 AV40:BK40">
    <cfRule type="expression" dxfId="334" priority="21">
      <formula>OR(AV40="",AV40="選択してください")</formula>
    </cfRule>
  </conditionalFormatting>
  <dataValidations count="2">
    <dataValidation type="list" allowBlank="1" showInputMessage="1" showErrorMessage="1" sqref="AV43:BK43 AV40:BK40" xr:uid="{52DFE526-F4D9-4BB9-A986-21B6CDA6D4E6}">
      <formula1>"選択してください,はい,いいえ"</formula1>
    </dataValidation>
    <dataValidation type="list" allowBlank="1" showInputMessage="1" showErrorMessage="1" sqref="AV75:BK75 AV46:BK46" xr:uid="{3ED58B73-AABF-4572-B724-CC985B8B1ABF}">
      <formula1>"選択してください,確認のうえ記載する"</formula1>
    </dataValidation>
  </dataValidations>
  <hyperlinks>
    <hyperlink ref="J76" r:id="rId1" xr:uid="{1AE25116-4CF5-409D-9065-6CFE66CB60B0}"/>
    <hyperlink ref="J17:P17" location="はじめに!B38" display="「事前のご確認」" xr:uid="{A303B9C3-25EE-4327-9F0A-02372FBC79D7}"/>
    <hyperlink ref="C19" location="入力シート!A1" display="「入力シート」" xr:uid="{0E49173B-99A1-48C1-937F-D5CDE71E3F2F}"/>
    <hyperlink ref="G26:M26" location="おわりに!A1" display="「おわりに」シート" xr:uid="{D20143A7-09D7-444B-A136-B4260C38287A}"/>
    <hyperlink ref="AC12" r:id="rId2" xr:uid="{1580518C-9A40-464E-BB8B-9916934077A1}"/>
    <hyperlink ref="R71" r:id="rId3" xr:uid="{FC6393B2-1C61-46E4-8185-AB53816BC200}"/>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0425-98F8-463B-A823-07205A24871D}">
  <sheetPr codeName="Sheet13">
    <pageSetUpPr fitToPage="1"/>
  </sheetPr>
  <dimension ref="A1:BN54"/>
  <sheetViews>
    <sheetView showGridLines="0" view="pageBreakPreview" zoomScale="80" zoomScaleNormal="100" zoomScaleSheetLayoutView="80" workbookViewId="0">
      <pane ySplit="1" topLeftCell="A2" activePane="bottomLeft" state="frozen"/>
      <selection pane="bottomLeft" activeCell="B18" sqref="B18:AJ18"/>
    </sheetView>
  </sheetViews>
  <sheetFormatPr defaultRowHeight="13.5" x14ac:dyDescent="0.15"/>
  <cols>
    <col min="1" max="2" width="2.875" style="553" customWidth="1"/>
    <col min="3" max="4" width="3.875" style="553" customWidth="1"/>
    <col min="5" max="6" width="2.875" style="553" customWidth="1"/>
    <col min="7" max="8" width="3.875" style="553" customWidth="1"/>
    <col min="9" max="10" width="2.875" style="553" customWidth="1"/>
    <col min="11" max="13" width="3.875" style="553" customWidth="1"/>
    <col min="14" max="20" width="2.875" style="553" customWidth="1"/>
    <col min="21" max="23" width="3.875" style="553" customWidth="1"/>
    <col min="24" max="25" width="2.875" style="553" customWidth="1"/>
    <col min="26" max="28" width="3.875" style="553" customWidth="1"/>
    <col min="29" max="51" width="2.875" style="553" customWidth="1"/>
    <col min="64" max="66" width="8.875" hidden="1" customWidth="1"/>
  </cols>
  <sheetData>
    <row r="1" spans="1:66" ht="20.100000000000001" customHeight="1" x14ac:dyDescent="0.15">
      <c r="A1" s="1161" t="s">
        <v>216</v>
      </c>
      <c r="B1" s="1161"/>
      <c r="C1" s="1161"/>
      <c r="D1" s="1161"/>
      <c r="E1" s="1161"/>
      <c r="F1" s="1111"/>
      <c r="G1" s="1111"/>
      <c r="H1" s="1111"/>
      <c r="I1" s="1111"/>
      <c r="J1" s="1111"/>
      <c r="K1" s="1111"/>
      <c r="L1" s="417"/>
      <c r="M1" s="446" t="s">
        <v>217</v>
      </c>
      <c r="O1" s="417"/>
      <c r="P1" s="417"/>
      <c r="Q1" s="417"/>
      <c r="R1" s="417"/>
      <c r="S1" s="417"/>
      <c r="T1" s="417"/>
      <c r="V1" s="554"/>
      <c r="W1" s="554"/>
      <c r="X1" s="555"/>
      <c r="Y1" s="555"/>
      <c r="Z1" s="555"/>
      <c r="AA1" s="555"/>
      <c r="AB1" s="556"/>
      <c r="AC1" s="557"/>
      <c r="AD1" s="557"/>
      <c r="AE1" s="557"/>
      <c r="AF1" s="2"/>
      <c r="AG1" s="558"/>
      <c r="AH1" s="557"/>
      <c r="AI1" s="557"/>
      <c r="AJ1" s="557"/>
      <c r="AK1" s="559"/>
      <c r="AL1" s="559"/>
      <c r="AM1" s="559"/>
      <c r="AN1" s="556"/>
      <c r="AU1" s="1159" t="s">
        <v>218</v>
      </c>
      <c r="AV1" s="1159"/>
      <c r="AW1" s="1159"/>
      <c r="AX1" s="1159"/>
      <c r="AY1" s="1159"/>
    </row>
    <row r="2" spans="1:66" x14ac:dyDescent="0.15">
      <c r="A2" s="516"/>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1113" t="s">
        <v>304</v>
      </c>
      <c r="AX2" s="1113"/>
      <c r="AY2" s="1113"/>
    </row>
    <row r="3" spans="1:66" ht="14.25" thickBot="1" x14ac:dyDescent="0.2">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row>
    <row r="4" spans="1:66" x14ac:dyDescent="0.15">
      <c r="A4" s="800"/>
      <c r="B4" s="790"/>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1160"/>
      <c r="AN4" s="1160"/>
      <c r="AO4" s="790"/>
      <c r="AP4" s="492"/>
      <c r="AQ4" s="1115" t="str">
        <f>IF(入力シート!E10="","",入力シート!E10)</f>
        <v/>
      </c>
      <c r="AR4" s="1115"/>
      <c r="AS4" s="1115"/>
      <c r="AT4" s="1115"/>
      <c r="AU4" s="1115"/>
      <c r="AV4" s="1115"/>
      <c r="AW4" s="1115"/>
      <c r="AX4" s="1115"/>
      <c r="AY4" s="1116"/>
    </row>
    <row r="5" spans="1:66" x14ac:dyDescent="0.15">
      <c r="A5" s="1167" t="s">
        <v>305</v>
      </c>
      <c r="B5" s="1168"/>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168"/>
      <c r="AD5" s="1168"/>
      <c r="AE5" s="1168"/>
      <c r="AF5" s="1168"/>
      <c r="AG5" s="1168"/>
      <c r="AH5" s="1168"/>
      <c r="AI5" s="1168"/>
      <c r="AJ5" s="1168"/>
      <c r="AK5" s="1168"/>
      <c r="AL5" s="1168"/>
      <c r="AM5" s="1168"/>
      <c r="AN5" s="1168"/>
      <c r="AO5" s="1168"/>
      <c r="AP5" s="1168"/>
      <c r="AQ5" s="1168"/>
      <c r="AR5" s="1168"/>
      <c r="AS5" s="1168"/>
      <c r="AT5" s="1168"/>
      <c r="AU5" s="1168"/>
      <c r="AV5" s="1168"/>
      <c r="AW5" s="1168"/>
      <c r="AX5" s="1168"/>
      <c r="AY5" s="1169"/>
    </row>
    <row r="6" spans="1:66" s="445" customFormat="1" ht="22.5" customHeight="1" x14ac:dyDescent="0.15">
      <c r="A6" s="564"/>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65"/>
      <c r="AF6" s="458"/>
      <c r="AG6" s="458"/>
      <c r="AH6" s="458"/>
      <c r="AI6" s="458"/>
      <c r="AJ6" s="458"/>
      <c r="AK6" s="458"/>
      <c r="AL6" s="1170" t="s">
        <v>306</v>
      </c>
      <c r="AM6" s="1170"/>
      <c r="AN6" s="1170"/>
      <c r="AO6" s="1170"/>
      <c r="AP6" s="1170"/>
      <c r="AQ6" s="1170"/>
      <c r="AR6" s="1171" t="str">
        <f>IF(入力シート!E19="","",入力シート!E19)</f>
        <v/>
      </c>
      <c r="AS6" s="1171"/>
      <c r="AT6" s="1171"/>
      <c r="AU6" s="1171"/>
      <c r="AV6" s="1171"/>
      <c r="AW6" s="1171"/>
      <c r="AX6" s="1171"/>
      <c r="AY6" s="566"/>
      <c r="AZ6" s="567"/>
      <c r="BL6" t="s">
        <v>257</v>
      </c>
      <c r="BM6" t="s">
        <v>307</v>
      </c>
      <c r="BN6" t="s">
        <v>308</v>
      </c>
    </row>
    <row r="7" spans="1:66" s="445" customFormat="1" ht="22.5" customHeight="1" x14ac:dyDescent="0.15">
      <c r="A7" s="564"/>
      <c r="B7" s="516"/>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458"/>
      <c r="AG7" s="458"/>
      <c r="AH7" s="458"/>
      <c r="AI7" s="458"/>
      <c r="AJ7" s="458"/>
      <c r="AK7" s="1172"/>
      <c r="AL7" s="1173"/>
      <c r="AM7" s="476" t="s">
        <v>156</v>
      </c>
      <c r="AN7" s="1166"/>
      <c r="AO7" s="1166"/>
      <c r="AP7" s="962" t="s">
        <v>309</v>
      </c>
      <c r="AQ7" s="962"/>
      <c r="AR7" s="962"/>
      <c r="AS7" s="962"/>
      <c r="AT7" s="1175" t="str">
        <f>IF(入力シート!E130="","",IF(入力シート!E130="選択してください","",入力シート!E130))</f>
        <v/>
      </c>
      <c r="AU7" s="1175"/>
      <c r="AV7" s="1175"/>
      <c r="AW7" s="1175"/>
      <c r="AX7" s="1175"/>
      <c r="AY7" s="569"/>
      <c r="AZ7" s="567"/>
      <c r="BL7" s="445">
        <v>1</v>
      </c>
      <c r="BM7" s="570">
        <f>IF(OR(AT7="",AT7="選択してください"),0,1)</f>
        <v>0</v>
      </c>
      <c r="BN7" s="445">
        <f>BL7-BM7</f>
        <v>1</v>
      </c>
    </row>
    <row r="8" spans="1:66" ht="15" customHeight="1" x14ac:dyDescent="0.15">
      <c r="A8" s="571" t="s">
        <v>310</v>
      </c>
      <c r="B8" s="540"/>
      <c r="C8" s="540"/>
      <c r="D8" s="540"/>
      <c r="E8" s="540"/>
      <c r="F8" s="540"/>
      <c r="G8" s="540"/>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66"/>
    </row>
    <row r="9" spans="1:66" ht="18.75" customHeight="1" x14ac:dyDescent="0.15">
      <c r="A9" s="572"/>
      <c r="B9" s="1162" t="s">
        <v>311</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961" t="s">
        <v>273</v>
      </c>
      <c r="AL9" s="962"/>
      <c r="AM9" s="962"/>
      <c r="AN9" s="962"/>
      <c r="AO9" s="962"/>
      <c r="AP9" s="962"/>
      <c r="AQ9" s="962"/>
      <c r="AR9" s="962"/>
      <c r="AS9" s="962"/>
      <c r="AT9" s="962"/>
      <c r="AU9" s="962"/>
      <c r="AV9" s="962"/>
      <c r="AW9" s="962"/>
      <c r="AX9" s="1163"/>
      <c r="AY9" s="566"/>
    </row>
    <row r="10" spans="1:66" ht="18.75" customHeight="1" x14ac:dyDescent="0.15">
      <c r="A10" s="572"/>
      <c r="B10" s="1162" t="s">
        <v>312</v>
      </c>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f>IF(入力シート!E131="","",入力シート!E131)</f>
        <v>0</v>
      </c>
      <c r="AL10" s="1164"/>
      <c r="AM10" s="1164"/>
      <c r="AN10" s="1164"/>
      <c r="AO10" s="1164"/>
      <c r="AP10" s="1164"/>
      <c r="AQ10" s="1164"/>
      <c r="AR10" s="1164"/>
      <c r="AS10" s="1164"/>
      <c r="AT10" s="1164"/>
      <c r="AU10" s="1164"/>
      <c r="AV10" s="1164"/>
      <c r="AW10" s="1106" t="s">
        <v>147</v>
      </c>
      <c r="AX10" s="1148"/>
      <c r="AY10" s="566"/>
    </row>
    <row r="11" spans="1:66" ht="18.75" customHeight="1" x14ac:dyDescent="0.15">
      <c r="A11" s="572"/>
      <c r="B11" s="1162" t="s">
        <v>313</v>
      </c>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27" t="str">
        <f>IF(入力シート!E138="","",入力シート!E138)</f>
        <v/>
      </c>
      <c r="AL11" s="1149"/>
      <c r="AM11" s="1149"/>
      <c r="AN11" s="1149"/>
      <c r="AO11" s="1149"/>
      <c r="AP11" s="962" t="s">
        <v>156</v>
      </c>
      <c r="AQ11" s="962"/>
      <c r="AR11" s="1149" t="str">
        <f>IF(入力シート!H138="","",入力シート!H138)</f>
        <v/>
      </c>
      <c r="AS11" s="1149"/>
      <c r="AT11" s="1149"/>
      <c r="AU11" s="1149"/>
      <c r="AV11" s="1149"/>
      <c r="AW11" s="1106" t="s">
        <v>158</v>
      </c>
      <c r="AX11" s="1148"/>
      <c r="AY11" s="566"/>
    </row>
    <row r="12" spans="1:66" ht="18.75" customHeight="1" x14ac:dyDescent="0.15">
      <c r="A12" s="572"/>
      <c r="B12" s="1162" t="s">
        <v>314</v>
      </c>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2"/>
      <c r="AF12" s="1162"/>
      <c r="AG12" s="1162"/>
      <c r="AH12" s="1162"/>
      <c r="AI12" s="1162"/>
      <c r="AJ12" s="1162"/>
      <c r="AK12" s="1127" t="str">
        <f>IF(入力シート!E139="","",入力シート!E139)</f>
        <v/>
      </c>
      <c r="AL12" s="1149"/>
      <c r="AM12" s="1149"/>
      <c r="AN12" s="1149"/>
      <c r="AO12" s="1149"/>
      <c r="AP12" s="962" t="s">
        <v>156</v>
      </c>
      <c r="AQ12" s="962"/>
      <c r="AR12" s="1149" t="str">
        <f>IF(入力シート!H139="","",入力シート!H139)</f>
        <v/>
      </c>
      <c r="AS12" s="1149"/>
      <c r="AT12" s="1149"/>
      <c r="AU12" s="1149"/>
      <c r="AV12" s="1149"/>
      <c r="AW12" s="1106" t="s">
        <v>158</v>
      </c>
      <c r="AX12" s="1148"/>
      <c r="AY12" s="566"/>
    </row>
    <row r="13" spans="1:66" ht="18.75" customHeight="1" x14ac:dyDescent="0.15">
      <c r="A13" s="572"/>
      <c r="B13" s="1008" t="s">
        <v>315</v>
      </c>
      <c r="C13" s="966"/>
      <c r="D13" s="966"/>
      <c r="E13" s="966"/>
      <c r="F13" s="966"/>
      <c r="G13" s="966"/>
      <c r="H13" s="966"/>
      <c r="I13" s="966"/>
      <c r="J13" s="966"/>
      <c r="K13" s="966"/>
      <c r="L13" s="966"/>
      <c r="M13" s="1143"/>
      <c r="N13" s="1147" t="s">
        <v>316</v>
      </c>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27" t="str">
        <f>IF(入力シート!E140="","",入力シート!E140)</f>
        <v/>
      </c>
      <c r="AL13" s="1149"/>
      <c r="AM13" s="1149"/>
      <c r="AN13" s="1149"/>
      <c r="AO13" s="1149"/>
      <c r="AP13" s="1149"/>
      <c r="AQ13" s="1149"/>
      <c r="AR13" s="1149"/>
      <c r="AS13" s="1149"/>
      <c r="AT13" s="1149"/>
      <c r="AU13" s="1149"/>
      <c r="AV13" s="1149"/>
      <c r="AW13" s="1106" t="s">
        <v>317</v>
      </c>
      <c r="AX13" s="1148"/>
      <c r="AY13" s="566"/>
    </row>
    <row r="14" spans="1:66" ht="18.75" customHeight="1" x14ac:dyDescent="0.15">
      <c r="A14" s="572"/>
      <c r="B14" s="1144"/>
      <c r="C14" s="1145"/>
      <c r="D14" s="1145"/>
      <c r="E14" s="1145"/>
      <c r="F14" s="1145"/>
      <c r="G14" s="1145"/>
      <c r="H14" s="1145"/>
      <c r="I14" s="1145"/>
      <c r="J14" s="1145"/>
      <c r="K14" s="1145"/>
      <c r="L14" s="1145"/>
      <c r="M14" s="1146"/>
      <c r="N14" s="1147" t="s">
        <v>318</v>
      </c>
      <c r="O14" s="1147"/>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27" t="str">
        <f>IF(入力シート!E141="","",入力シート!E141)</f>
        <v/>
      </c>
      <c r="AL14" s="1149"/>
      <c r="AM14" s="1149"/>
      <c r="AN14" s="1149"/>
      <c r="AO14" s="1149"/>
      <c r="AP14" s="1149"/>
      <c r="AQ14" s="1149"/>
      <c r="AR14" s="1149"/>
      <c r="AS14" s="1149"/>
      <c r="AT14" s="1149"/>
      <c r="AU14" s="1149"/>
      <c r="AV14" s="1149"/>
      <c r="AW14" s="1106" t="s">
        <v>317</v>
      </c>
      <c r="AX14" s="1148"/>
      <c r="AY14" s="566"/>
    </row>
    <row r="15" spans="1:66" ht="18.75" customHeight="1" x14ac:dyDescent="0.15">
      <c r="A15" s="572"/>
      <c r="B15" s="1008" t="s">
        <v>901</v>
      </c>
      <c r="C15" s="966"/>
      <c r="D15" s="966"/>
      <c r="E15" s="966"/>
      <c r="F15" s="966"/>
      <c r="G15" s="966"/>
      <c r="H15" s="966"/>
      <c r="I15" s="966"/>
      <c r="J15" s="966"/>
      <c r="K15" s="966"/>
      <c r="L15" s="966"/>
      <c r="M15" s="1143"/>
      <c r="N15" s="1147" t="s">
        <v>912</v>
      </c>
      <c r="O15" s="1147"/>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7"/>
      <c r="AK15" s="1127" t="str">
        <f>IF(入力シート!E142="","",入力シート!E142)</f>
        <v/>
      </c>
      <c r="AL15" s="1149"/>
      <c r="AM15" s="1149"/>
      <c r="AN15" s="1149"/>
      <c r="AO15" s="1149"/>
      <c r="AP15" s="962" t="s">
        <v>156</v>
      </c>
      <c r="AQ15" s="962"/>
      <c r="AR15" s="1149" t="str">
        <f>IF(入力シート!H142="","",入力シート!H142)</f>
        <v/>
      </c>
      <c r="AS15" s="1149"/>
      <c r="AT15" s="1149"/>
      <c r="AU15" s="1149"/>
      <c r="AV15" s="1149"/>
      <c r="AW15" s="1106" t="s">
        <v>158</v>
      </c>
      <c r="AX15" s="1148"/>
      <c r="AY15" s="566"/>
    </row>
    <row r="16" spans="1:66" ht="18.75" customHeight="1" x14ac:dyDescent="0.15">
      <c r="A16" s="572"/>
      <c r="B16" s="1144"/>
      <c r="C16" s="1145"/>
      <c r="D16" s="1145"/>
      <c r="E16" s="1145"/>
      <c r="F16" s="1145"/>
      <c r="G16" s="1145"/>
      <c r="H16" s="1145"/>
      <c r="I16" s="1145"/>
      <c r="J16" s="1145"/>
      <c r="K16" s="1145"/>
      <c r="L16" s="1145"/>
      <c r="M16" s="1146"/>
      <c r="N16" s="1147" t="s">
        <v>913</v>
      </c>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27" t="str">
        <f>IF(入力シート!E143="","",入力シート!E143)</f>
        <v/>
      </c>
      <c r="AL16" s="1149"/>
      <c r="AM16" s="1149"/>
      <c r="AN16" s="1149"/>
      <c r="AO16" s="1149"/>
      <c r="AP16" s="1149"/>
      <c r="AQ16" s="1149"/>
      <c r="AR16" s="1149"/>
      <c r="AS16" s="1149"/>
      <c r="AT16" s="1149"/>
      <c r="AU16" s="1149"/>
      <c r="AV16" s="1149"/>
      <c r="AW16" s="1106" t="s">
        <v>158</v>
      </c>
      <c r="AX16" s="1148"/>
      <c r="AY16" s="566"/>
    </row>
    <row r="17" spans="1:66" ht="18.75" customHeight="1" x14ac:dyDescent="0.15">
      <c r="A17" s="572"/>
      <c r="B17" s="1162" t="s">
        <v>902</v>
      </c>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2"/>
      <c r="AK17" s="1188" t="str">
        <f>IF(入力シート!E146="","",IF(入力シート!E146="選択してください","",入力シート!E146))</f>
        <v/>
      </c>
      <c r="AL17" s="1189"/>
      <c r="AM17" s="1189"/>
      <c r="AN17" s="1189"/>
      <c r="AO17" s="1189"/>
      <c r="AP17" s="1189"/>
      <c r="AQ17" s="1189"/>
      <c r="AR17" s="1189"/>
      <c r="AS17" s="1189"/>
      <c r="AT17" s="1189"/>
      <c r="AU17" s="1189"/>
      <c r="AV17" s="1189"/>
      <c r="AW17" s="962"/>
      <c r="AX17" s="1163"/>
      <c r="AY17" s="566"/>
    </row>
    <row r="18" spans="1:66" ht="18.75" customHeight="1" x14ac:dyDescent="0.15">
      <c r="A18" s="572"/>
      <c r="B18" s="1162" t="s">
        <v>903</v>
      </c>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c r="AK18" s="1162" t="str">
        <f>IF(入力シート!E147="","",入力シート!E147)</f>
        <v/>
      </c>
      <c r="AL18" s="1164"/>
      <c r="AM18" s="1164"/>
      <c r="AN18" s="1164"/>
      <c r="AO18" s="1164"/>
      <c r="AP18" s="1164"/>
      <c r="AQ18" s="1164"/>
      <c r="AR18" s="1164"/>
      <c r="AS18" s="1164"/>
      <c r="AT18" s="1164"/>
      <c r="AU18" s="1164"/>
      <c r="AV18" s="1164"/>
      <c r="AW18" s="1164"/>
      <c r="AX18" s="1190"/>
      <c r="AY18" s="566"/>
    </row>
    <row r="19" spans="1:66" ht="12.75" customHeight="1" x14ac:dyDescent="0.15">
      <c r="A19" s="572"/>
      <c r="B19" s="966" t="s">
        <v>372</v>
      </c>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566"/>
    </row>
    <row r="20" spans="1:66" ht="15" customHeight="1" x14ac:dyDescent="0.15">
      <c r="A20" s="1203" t="s">
        <v>320</v>
      </c>
      <c r="B20" s="1203"/>
      <c r="C20" s="1203"/>
      <c r="D20" s="1203"/>
      <c r="E20" s="1203"/>
      <c r="F20" s="1203"/>
      <c r="G20" s="1203"/>
      <c r="H20" s="1203"/>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566"/>
    </row>
    <row r="21" spans="1:66" ht="18.75" customHeight="1" x14ac:dyDescent="0.15">
      <c r="A21" s="572" t="s">
        <v>230</v>
      </c>
      <c r="B21" s="1008" t="s">
        <v>321</v>
      </c>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1143"/>
      <c r="AK21" s="1165"/>
      <c r="AL21" s="1166"/>
      <c r="AM21" s="1166"/>
      <c r="AN21" s="1166"/>
      <c r="AO21" s="1166"/>
      <c r="AP21" s="1166"/>
      <c r="AQ21" s="1166"/>
      <c r="AR21" s="1166"/>
      <c r="AS21" s="1166"/>
      <c r="AT21" s="1166"/>
      <c r="AU21" s="1166"/>
      <c r="AV21" s="1166"/>
      <c r="AW21" s="1106" t="s">
        <v>151</v>
      </c>
      <c r="AX21" s="1148"/>
      <c r="AY21" s="566"/>
      <c r="BL21">
        <v>1</v>
      </c>
      <c r="BM21">
        <f>COUNTA(AK21)</f>
        <v>0</v>
      </c>
      <c r="BN21">
        <f>BL21-BM21</f>
        <v>1</v>
      </c>
    </row>
    <row r="22" spans="1:66" ht="18.75" customHeight="1" x14ac:dyDescent="0.15">
      <c r="A22" s="572"/>
      <c r="B22" s="1162" t="s">
        <v>322</v>
      </c>
      <c r="C22" s="1162"/>
      <c r="D22" s="1162"/>
      <c r="E22" s="1162"/>
      <c r="F22" s="1162"/>
      <c r="G22" s="1162"/>
      <c r="H22" s="1162"/>
      <c r="I22" s="1162"/>
      <c r="J22" s="1162"/>
      <c r="K22" s="1162"/>
      <c r="L22" s="1162"/>
      <c r="M22" s="1162"/>
      <c r="N22" s="1162"/>
      <c r="O22" s="1162"/>
      <c r="P22" s="1162"/>
      <c r="Q22" s="1162"/>
      <c r="R22" s="1162"/>
      <c r="S22" s="1162"/>
      <c r="T22" s="1162"/>
      <c r="U22" s="1162"/>
      <c r="V22" s="1008"/>
      <c r="W22" s="1008"/>
      <c r="X22" s="1008"/>
      <c r="Y22" s="1008"/>
      <c r="Z22" s="1008"/>
      <c r="AA22" s="1008"/>
      <c r="AB22" s="1008"/>
      <c r="AC22" s="1008"/>
      <c r="AD22" s="1008"/>
      <c r="AE22" s="1008"/>
      <c r="AF22" s="1008"/>
      <c r="AG22" s="1008"/>
      <c r="AH22" s="1008"/>
      <c r="AI22" s="1008"/>
      <c r="AJ22" s="1194"/>
      <c r="AK22" s="1191"/>
      <c r="AL22" s="1191"/>
      <c r="AM22" s="1191"/>
      <c r="AN22" s="1191"/>
      <c r="AO22" s="1191"/>
      <c r="AP22" s="456" t="s">
        <v>323</v>
      </c>
      <c r="AQ22" s="574" t="s">
        <v>324</v>
      </c>
      <c r="AR22" s="1191"/>
      <c r="AS22" s="1191"/>
      <c r="AT22" s="1191"/>
      <c r="AU22" s="1191"/>
      <c r="AV22" s="1191"/>
      <c r="AW22" s="1192" t="s">
        <v>140</v>
      </c>
      <c r="AX22" s="1193"/>
      <c r="AY22" s="566"/>
    </row>
    <row r="23" spans="1:66" ht="18.75" customHeight="1" x14ac:dyDescent="0.15">
      <c r="A23" s="572"/>
      <c r="B23" s="1198" t="s">
        <v>325</v>
      </c>
      <c r="C23" s="1013"/>
      <c r="D23" s="1013"/>
      <c r="E23" s="1013"/>
      <c r="F23" s="1013"/>
      <c r="G23" s="1013"/>
      <c r="H23" s="1013"/>
      <c r="I23" s="1013"/>
      <c r="J23" s="966"/>
      <c r="K23" s="966"/>
      <c r="L23" s="966"/>
      <c r="M23" s="966"/>
      <c r="N23" s="966"/>
      <c r="O23" s="966"/>
      <c r="P23" s="966"/>
      <c r="Q23" s="966"/>
      <c r="R23" s="966"/>
      <c r="S23" s="966"/>
      <c r="T23" s="966"/>
      <c r="U23" s="966"/>
      <c r="V23" s="574"/>
      <c r="W23" s="1180" t="s">
        <v>326</v>
      </c>
      <c r="X23" s="1181"/>
      <c r="Y23" s="1181"/>
      <c r="Z23" s="1181"/>
      <c r="AA23" s="1181"/>
      <c r="AB23" s="1181"/>
      <c r="AC23" s="1181"/>
      <c r="AD23" s="1181"/>
      <c r="AE23" s="1181"/>
      <c r="AF23" s="1181"/>
      <c r="AG23" s="1181"/>
      <c r="AH23" s="1181"/>
      <c r="AI23" s="1181"/>
      <c r="AJ23" s="1182"/>
      <c r="AK23" s="1183"/>
      <c r="AL23" s="1184"/>
      <c r="AM23" s="1184"/>
      <c r="AN23" s="1184"/>
      <c r="AO23" s="1184"/>
      <c r="AP23" s="1184"/>
      <c r="AQ23" s="1184"/>
      <c r="AR23" s="1184"/>
      <c r="AS23" s="1184"/>
      <c r="AT23" s="1184"/>
      <c r="AU23" s="1184"/>
      <c r="AV23" s="1184"/>
      <c r="AW23" s="1184"/>
      <c r="AX23" s="1185"/>
      <c r="AY23" s="566"/>
    </row>
    <row r="24" spans="1:66" ht="18.75" customHeight="1" x14ac:dyDescent="0.15">
      <c r="A24" s="572"/>
      <c r="B24" s="1198"/>
      <c r="C24" s="1013"/>
      <c r="D24" s="1013"/>
      <c r="E24" s="1013"/>
      <c r="F24" s="1013"/>
      <c r="G24" s="1013"/>
      <c r="H24" s="1013"/>
      <c r="I24" s="1013"/>
      <c r="J24" s="1013"/>
      <c r="K24" s="1013"/>
      <c r="L24" s="1013"/>
      <c r="M24" s="1013"/>
      <c r="N24" s="1013"/>
      <c r="O24" s="1013"/>
      <c r="P24" s="1013"/>
      <c r="Q24" s="1013"/>
      <c r="R24" s="1013"/>
      <c r="S24" s="1013"/>
      <c r="T24" s="1013"/>
      <c r="U24" s="1013"/>
      <c r="V24" s="474"/>
      <c r="W24" s="1014" t="s">
        <v>327</v>
      </c>
      <c r="X24" s="1186"/>
      <c r="Y24" s="1186"/>
      <c r="Z24" s="1186"/>
      <c r="AA24" s="1186"/>
      <c r="AB24" s="1186"/>
      <c r="AC24" s="1186"/>
      <c r="AD24" s="1186"/>
      <c r="AE24" s="1186"/>
      <c r="AF24" s="1186"/>
      <c r="AG24" s="1186"/>
      <c r="AH24" s="1186"/>
      <c r="AI24" s="1186"/>
      <c r="AJ24" s="1187"/>
      <c r="AK24" s="1195"/>
      <c r="AL24" s="1196"/>
      <c r="AM24" s="1196"/>
      <c r="AN24" s="1196"/>
      <c r="AO24" s="1196"/>
      <c r="AP24" s="1196"/>
      <c r="AQ24" s="1196"/>
      <c r="AR24" s="1196"/>
      <c r="AS24" s="1196"/>
      <c r="AT24" s="1196"/>
      <c r="AU24" s="1196"/>
      <c r="AV24" s="1196"/>
      <c r="AW24" s="1196"/>
      <c r="AX24" s="1197"/>
      <c r="AY24" s="566"/>
    </row>
    <row r="25" spans="1:66" ht="18.75" customHeight="1" x14ac:dyDescent="0.15">
      <c r="A25" s="572"/>
      <c r="B25" s="1144"/>
      <c r="C25" s="1145"/>
      <c r="D25" s="1145"/>
      <c r="E25" s="1145"/>
      <c r="F25" s="1145"/>
      <c r="G25" s="1145"/>
      <c r="H25" s="1145"/>
      <c r="I25" s="1145"/>
      <c r="J25" s="1145"/>
      <c r="K25" s="1145"/>
      <c r="L25" s="1145"/>
      <c r="M25" s="1145"/>
      <c r="N25" s="1145"/>
      <c r="O25" s="1145"/>
      <c r="P25" s="1145"/>
      <c r="Q25" s="1145"/>
      <c r="R25" s="1145"/>
      <c r="S25" s="1145"/>
      <c r="T25" s="1145"/>
      <c r="U25" s="1145"/>
      <c r="V25" s="575"/>
      <c r="W25" s="963" t="s">
        <v>328</v>
      </c>
      <c r="X25" s="964"/>
      <c r="Y25" s="964"/>
      <c r="Z25" s="964"/>
      <c r="AA25" s="964"/>
      <c r="AB25" s="964"/>
      <c r="AC25" s="964"/>
      <c r="AD25" s="964"/>
      <c r="AE25" s="964"/>
      <c r="AF25" s="964"/>
      <c r="AG25" s="964"/>
      <c r="AH25" s="964"/>
      <c r="AI25" s="964"/>
      <c r="AJ25" s="1199"/>
      <c r="AK25" s="1200"/>
      <c r="AL25" s="1201"/>
      <c r="AM25" s="1201"/>
      <c r="AN25" s="1201"/>
      <c r="AO25" s="1201"/>
      <c r="AP25" s="1201"/>
      <c r="AQ25" s="1201"/>
      <c r="AR25" s="1201"/>
      <c r="AS25" s="1201"/>
      <c r="AT25" s="1201"/>
      <c r="AU25" s="1201"/>
      <c r="AV25" s="1201"/>
      <c r="AW25" s="1201"/>
      <c r="AX25" s="1202"/>
      <c r="AY25" s="566"/>
    </row>
    <row r="26" spans="1:66" ht="18.75" customHeight="1" x14ac:dyDescent="0.15">
      <c r="A26" s="572"/>
      <c r="B26" s="1162" t="s">
        <v>329</v>
      </c>
      <c r="C26" s="1164"/>
      <c r="D26" s="1164"/>
      <c r="E26" s="1164"/>
      <c r="F26" s="1164"/>
      <c r="G26" s="1164"/>
      <c r="H26" s="1164"/>
      <c r="I26" s="1164"/>
      <c r="J26" s="1164"/>
      <c r="K26" s="1164"/>
      <c r="L26" s="1164"/>
      <c r="M26" s="1164"/>
      <c r="N26" s="1164"/>
      <c r="O26" s="1164"/>
      <c r="P26" s="1164"/>
      <c r="Q26" s="1164"/>
      <c r="R26" s="1164"/>
      <c r="S26" s="1164"/>
      <c r="T26" s="1164"/>
      <c r="U26" s="1164"/>
      <c r="V26" s="1145"/>
      <c r="W26" s="1145"/>
      <c r="X26" s="1145"/>
      <c r="Y26" s="1145"/>
      <c r="Z26" s="1145"/>
      <c r="AA26" s="1145"/>
      <c r="AB26" s="1145"/>
      <c r="AC26" s="1145"/>
      <c r="AD26" s="1145"/>
      <c r="AE26" s="1145"/>
      <c r="AF26" s="1145"/>
      <c r="AG26" s="1145"/>
      <c r="AH26" s="1145"/>
      <c r="AI26" s="1145"/>
      <c r="AJ26" s="1145"/>
      <c r="AK26" s="1237"/>
      <c r="AL26" s="1238"/>
      <c r="AM26" s="1238"/>
      <c r="AN26" s="1238"/>
      <c r="AO26" s="1238"/>
      <c r="AP26" s="1238"/>
      <c r="AQ26" s="1238"/>
      <c r="AR26" s="1238"/>
      <c r="AS26" s="1238"/>
      <c r="AT26" s="1238"/>
      <c r="AU26" s="1238"/>
      <c r="AV26" s="1238"/>
      <c r="AW26" s="575" t="s">
        <v>153</v>
      </c>
      <c r="AX26" s="576"/>
      <c r="AY26" s="566"/>
    </row>
    <row r="27" spans="1:66" x14ac:dyDescent="0.15">
      <c r="A27" s="564"/>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66"/>
    </row>
    <row r="28" spans="1:66" ht="15" customHeight="1" x14ac:dyDescent="0.15">
      <c r="A28" s="571" t="s">
        <v>330</v>
      </c>
      <c r="B28" s="472"/>
      <c r="C28" s="472"/>
      <c r="D28" s="472"/>
      <c r="E28" s="540"/>
      <c r="F28" s="540"/>
      <c r="G28" s="540"/>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77"/>
      <c r="AH28" s="516"/>
      <c r="AI28" s="516"/>
      <c r="AJ28" s="516"/>
      <c r="AK28" s="516"/>
      <c r="AL28" s="516"/>
      <c r="AM28" s="516"/>
      <c r="AN28" s="516"/>
      <c r="AO28" s="516"/>
      <c r="AP28" s="516"/>
      <c r="AQ28" s="516"/>
      <c r="AR28" s="516"/>
      <c r="AS28" s="516"/>
      <c r="AT28" s="516"/>
      <c r="AU28" s="516"/>
      <c r="AV28" s="516"/>
      <c r="AW28" s="516"/>
      <c r="AX28" s="516"/>
      <c r="AY28" s="566"/>
    </row>
    <row r="29" spans="1:66" ht="18.75" customHeight="1" thickBot="1" x14ac:dyDescent="0.2">
      <c r="A29" s="564"/>
      <c r="B29" s="1204" t="s">
        <v>331</v>
      </c>
      <c r="C29" s="1205"/>
      <c r="D29" s="1205"/>
      <c r="E29" s="1205"/>
      <c r="F29" s="1205"/>
      <c r="G29" s="1205"/>
      <c r="H29" s="1205"/>
      <c r="I29" s="1205"/>
      <c r="J29" s="1205"/>
      <c r="K29" s="1205"/>
      <c r="L29" s="1205"/>
      <c r="M29" s="1205"/>
      <c r="N29" s="1205"/>
      <c r="O29" s="1205"/>
      <c r="P29" s="1205"/>
      <c r="Q29" s="1205"/>
      <c r="R29" s="1205"/>
      <c r="S29" s="1205"/>
      <c r="T29" s="1205"/>
      <c r="U29" s="1205"/>
      <c r="V29" s="1205"/>
      <c r="W29" s="1205"/>
      <c r="X29" s="1205"/>
      <c r="Y29" s="1205"/>
      <c r="Z29" s="1205"/>
      <c r="AA29" s="1205"/>
      <c r="AB29" s="1205"/>
      <c r="AC29" s="1205"/>
      <c r="AD29" s="1206"/>
      <c r="AE29" s="584"/>
      <c r="AF29" s="1205" t="s">
        <v>332</v>
      </c>
      <c r="AG29" s="1205"/>
      <c r="AH29" s="1205"/>
      <c r="AI29" s="1205"/>
      <c r="AJ29" s="1205"/>
      <c r="AK29" s="1205"/>
      <c r="AL29" s="1205"/>
      <c r="AM29" s="1205"/>
      <c r="AN29" s="1205"/>
      <c r="AO29" s="1205"/>
      <c r="AP29" s="1205"/>
      <c r="AQ29" s="1205"/>
      <c r="AR29" s="1205"/>
      <c r="AS29" s="1205"/>
      <c r="AT29" s="1205"/>
      <c r="AU29" s="1205"/>
      <c r="AV29" s="1205"/>
      <c r="AW29" s="1205"/>
      <c r="AX29" s="1206"/>
      <c r="AY29" s="566"/>
    </row>
    <row r="30" spans="1:66" ht="18.75" customHeight="1" thickTop="1" x14ac:dyDescent="0.15">
      <c r="A30" s="564"/>
      <c r="B30" s="1217" t="s">
        <v>333</v>
      </c>
      <c r="C30" s="1218"/>
      <c r="D30" s="1218"/>
      <c r="E30" s="1218"/>
      <c r="F30" s="1218"/>
      <c r="G30" s="1218"/>
      <c r="H30" s="1218"/>
      <c r="I30" s="1218"/>
      <c r="J30" s="1219"/>
      <c r="K30" s="1306">
        <f>IF(K44="","",K44)</f>
        <v>0</v>
      </c>
      <c r="L30" s="1307"/>
      <c r="M30" s="1307"/>
      <c r="N30" s="1307"/>
      <c r="O30" s="1307"/>
      <c r="P30" s="1307"/>
      <c r="Q30" s="1307"/>
      <c r="R30" s="1307"/>
      <c r="S30" s="1307"/>
      <c r="T30" s="1307"/>
      <c r="U30" s="1307"/>
      <c r="V30" s="1307"/>
      <c r="W30" s="1307"/>
      <c r="X30" s="1307"/>
      <c r="Y30" s="1307"/>
      <c r="Z30" s="1307"/>
      <c r="AA30" s="1307"/>
      <c r="AB30" s="1307"/>
      <c r="AC30" s="585" t="s">
        <v>142</v>
      </c>
      <c r="AD30" s="586"/>
      <c r="AE30" s="541"/>
      <c r="AF30" s="1218" t="s">
        <v>334</v>
      </c>
      <c r="AG30" s="1218"/>
      <c r="AH30" s="1218"/>
      <c r="AI30" s="1218"/>
      <c r="AJ30" s="1218"/>
      <c r="AK30" s="1218"/>
      <c r="AL30" s="1219"/>
      <c r="AM30" s="1268" t="str">
        <f>IF(入力シート!E134="","",IF(入力シート!E134="選択してください","",入力シート!E134))</f>
        <v/>
      </c>
      <c r="AN30" s="1269"/>
      <c r="AO30" s="1269"/>
      <c r="AP30" s="1269"/>
      <c r="AQ30" s="1269"/>
      <c r="AR30" s="1269"/>
      <c r="AS30" s="1269"/>
      <c r="AT30" s="1269"/>
      <c r="AU30" s="1269"/>
      <c r="AV30" s="1269"/>
      <c r="AW30" s="1269"/>
      <c r="AX30" s="1270"/>
      <c r="AY30" s="566"/>
    </row>
    <row r="31" spans="1:66" ht="18.75" customHeight="1" x14ac:dyDescent="0.15">
      <c r="A31" s="564"/>
      <c r="B31" s="1105" t="s">
        <v>335</v>
      </c>
      <c r="C31" s="1106"/>
      <c r="D31" s="1106"/>
      <c r="E31" s="1106"/>
      <c r="F31" s="1106"/>
      <c r="G31" s="1106"/>
      <c r="H31" s="1106"/>
      <c r="I31" s="1106"/>
      <c r="J31" s="1148"/>
      <c r="K31" s="1166"/>
      <c r="L31" s="1166"/>
      <c r="M31" s="1166"/>
      <c r="N31" s="1166"/>
      <c r="O31" s="1166"/>
      <c r="P31" s="1166"/>
      <c r="Q31" s="1166"/>
      <c r="R31" s="1166"/>
      <c r="S31" s="1166"/>
      <c r="T31" s="1166"/>
      <c r="U31" s="1166"/>
      <c r="V31" s="1166"/>
      <c r="W31" s="1166"/>
      <c r="X31" s="1166"/>
      <c r="Y31" s="1166"/>
      <c r="Z31" s="1166"/>
      <c r="AA31" s="1166"/>
      <c r="AB31" s="1166"/>
      <c r="AC31" s="568" t="s">
        <v>140</v>
      </c>
      <c r="AD31" s="520"/>
      <c r="AE31" s="587"/>
      <c r="AF31" s="1106" t="s">
        <v>336</v>
      </c>
      <c r="AG31" s="1106"/>
      <c r="AH31" s="1106"/>
      <c r="AI31" s="1106"/>
      <c r="AJ31" s="1106"/>
      <c r="AK31" s="1106"/>
      <c r="AL31" s="1148"/>
      <c r="AM31" s="1165"/>
      <c r="AN31" s="1166"/>
      <c r="AO31" s="1166"/>
      <c r="AP31" s="1166"/>
      <c r="AQ31" s="1166"/>
      <c r="AR31" s="1166"/>
      <c r="AS31" s="1166"/>
      <c r="AT31" s="1166"/>
      <c r="AU31" s="1166"/>
      <c r="AV31" s="1166"/>
      <c r="AW31" s="578" t="s">
        <v>323</v>
      </c>
      <c r="AX31" s="579"/>
      <c r="AY31" s="566"/>
    </row>
    <row r="32" spans="1:66" ht="18.75" customHeight="1" x14ac:dyDescent="0.15">
      <c r="A32" s="564"/>
      <c r="B32" s="1105" t="s">
        <v>337</v>
      </c>
      <c r="C32" s="1106"/>
      <c r="D32" s="1106"/>
      <c r="E32" s="1106"/>
      <c r="F32" s="1106"/>
      <c r="G32" s="1106"/>
      <c r="H32" s="1106"/>
      <c r="I32" s="1106"/>
      <c r="J32" s="1148"/>
      <c r="K32" s="1166"/>
      <c r="L32" s="1166"/>
      <c r="M32" s="1166"/>
      <c r="N32" s="1166"/>
      <c r="O32" s="1166"/>
      <c r="P32" s="1166"/>
      <c r="Q32" s="1166"/>
      <c r="R32" s="1166"/>
      <c r="S32" s="1166"/>
      <c r="T32" s="1166"/>
      <c r="U32" s="1166"/>
      <c r="V32" s="1166"/>
      <c r="W32" s="1166"/>
      <c r="X32" s="1166"/>
      <c r="Y32" s="1166"/>
      <c r="Z32" s="1166"/>
      <c r="AA32" s="1166"/>
      <c r="AB32" s="1166"/>
      <c r="AC32" s="776" t="s">
        <v>355</v>
      </c>
      <c r="AD32" s="520"/>
      <c r="AE32" s="541"/>
      <c r="AF32" s="1106" t="s">
        <v>338</v>
      </c>
      <c r="AG32" s="1106"/>
      <c r="AH32" s="1106"/>
      <c r="AI32" s="1106"/>
      <c r="AJ32" s="1106"/>
      <c r="AK32" s="1106"/>
      <c r="AL32" s="1148"/>
      <c r="AM32" s="1320" t="str">
        <f>IF(入力シート!E129="","",入力シート!E129)</f>
        <v/>
      </c>
      <c r="AN32" s="1321"/>
      <c r="AO32" s="1321"/>
      <c r="AP32" s="1321"/>
      <c r="AQ32" s="1321"/>
      <c r="AR32" s="1321"/>
      <c r="AS32" s="1321"/>
      <c r="AT32" s="1321"/>
      <c r="AU32" s="1321"/>
      <c r="AV32" s="1321"/>
      <c r="AW32" s="578" t="s">
        <v>142</v>
      </c>
      <c r="AX32" s="579"/>
      <c r="AY32" s="566"/>
    </row>
    <row r="33" spans="1:51" ht="18.75" customHeight="1" x14ac:dyDescent="0.15">
      <c r="A33" s="564"/>
      <c r="B33" s="1076" t="s">
        <v>339</v>
      </c>
      <c r="C33" s="1076"/>
      <c r="D33" s="1076"/>
      <c r="E33" s="1076"/>
      <c r="F33" s="1076"/>
      <c r="G33" s="1076"/>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541"/>
      <c r="AF33" s="1106" t="s">
        <v>340</v>
      </c>
      <c r="AG33" s="1106"/>
      <c r="AH33" s="1106"/>
      <c r="AI33" s="1106"/>
      <c r="AJ33" s="1106"/>
      <c r="AK33" s="1106"/>
      <c r="AL33" s="1148"/>
      <c r="AM33" s="1165" t="str">
        <f>IF(入力シート!E136="","",入力シート!E136)</f>
        <v/>
      </c>
      <c r="AN33" s="1166"/>
      <c r="AO33" s="1166"/>
      <c r="AP33" s="1166"/>
      <c r="AQ33" s="1166"/>
      <c r="AR33" s="1166"/>
      <c r="AS33" s="1166"/>
      <c r="AT33" s="1166"/>
      <c r="AU33" s="1166"/>
      <c r="AV33" s="1166"/>
      <c r="AW33" s="578" t="s">
        <v>153</v>
      </c>
      <c r="AX33" s="579"/>
      <c r="AY33" s="566"/>
    </row>
    <row r="34" spans="1:51" ht="18.75" customHeight="1" x14ac:dyDescent="0.15">
      <c r="A34" s="564"/>
      <c r="B34" s="1225" t="s">
        <v>341</v>
      </c>
      <c r="C34" s="1226"/>
      <c r="D34" s="1226"/>
      <c r="E34" s="1226"/>
      <c r="F34" s="1226"/>
      <c r="G34" s="1226"/>
      <c r="H34" s="1226"/>
      <c r="I34" s="1226"/>
      <c r="J34" s="1226"/>
      <c r="K34" s="1207" t="str">
        <f>IF(入力シート!E148="","",入力シート!E148)</f>
        <v/>
      </c>
      <c r="L34" s="1208"/>
      <c r="M34" s="1208"/>
      <c r="N34" s="1208"/>
      <c r="O34" s="1208"/>
      <c r="P34" s="1208"/>
      <c r="Q34" s="1208"/>
      <c r="R34" s="1208"/>
      <c r="S34" s="1208"/>
      <c r="T34" s="1208"/>
      <c r="U34" s="1208"/>
      <c r="V34" s="1208"/>
      <c r="W34" s="1208"/>
      <c r="X34" s="1208"/>
      <c r="Y34" s="1208"/>
      <c r="Z34" s="1208"/>
      <c r="AA34" s="1208"/>
      <c r="AB34" s="1208"/>
      <c r="AC34" s="580" t="s">
        <v>168</v>
      </c>
      <c r="AD34" s="581"/>
      <c r="AE34" s="541"/>
      <c r="AF34" s="1273" t="s">
        <v>342</v>
      </c>
      <c r="AG34" s="1106"/>
      <c r="AH34" s="1106"/>
      <c r="AI34" s="1106"/>
      <c r="AJ34" s="1106"/>
      <c r="AK34" s="1106"/>
      <c r="AL34" s="1148"/>
      <c r="AM34" s="1264" t="str">
        <f>IF(入力シート!E137="","",入力シート!E137)</f>
        <v/>
      </c>
      <c r="AN34" s="1265"/>
      <c r="AO34" s="1265"/>
      <c r="AP34" s="1265"/>
      <c r="AQ34" s="1149" t="s">
        <v>649</v>
      </c>
      <c r="AR34" s="1149"/>
      <c r="AS34" s="1278" t="str">
        <f>IF(入力シート!H137="","",入力シート!H137)</f>
        <v/>
      </c>
      <c r="AT34" s="1278"/>
      <c r="AU34" s="1278"/>
      <c r="AV34" s="1278"/>
      <c r="AW34" s="568" t="s">
        <v>153</v>
      </c>
      <c r="AX34" s="520"/>
      <c r="AY34" s="566"/>
    </row>
    <row r="35" spans="1:51" ht="18.75" customHeight="1" x14ac:dyDescent="0.15">
      <c r="A35" s="564"/>
      <c r="B35" s="1322"/>
      <c r="C35" s="1324" t="s">
        <v>343</v>
      </c>
      <c r="D35" s="1325"/>
      <c r="E35" s="1325"/>
      <c r="F35" s="1326"/>
      <c r="G35" s="1242" t="s">
        <v>344</v>
      </c>
      <c r="H35" s="1243"/>
      <c r="I35" s="1243"/>
      <c r="J35" s="1244"/>
      <c r="K35" s="1242" t="s">
        <v>345</v>
      </c>
      <c r="L35" s="1243"/>
      <c r="M35" s="1243"/>
      <c r="N35" s="1243"/>
      <c r="O35" s="1244"/>
      <c r="P35" s="1242" t="s">
        <v>346</v>
      </c>
      <c r="Q35" s="1243"/>
      <c r="R35" s="1243"/>
      <c r="S35" s="1243"/>
      <c r="T35" s="1244"/>
      <c r="U35" s="1242" t="s">
        <v>347</v>
      </c>
      <c r="V35" s="1243"/>
      <c r="W35" s="1243"/>
      <c r="X35" s="1243"/>
      <c r="Y35" s="1244"/>
      <c r="Z35" s="1242" t="s">
        <v>777</v>
      </c>
      <c r="AA35" s="1243"/>
      <c r="AB35" s="1243"/>
      <c r="AC35" s="1243"/>
      <c r="AD35" s="1244"/>
      <c r="AE35" s="541"/>
      <c r="AF35" s="1106" t="s">
        <v>348</v>
      </c>
      <c r="AG35" s="1106"/>
      <c r="AH35" s="1106"/>
      <c r="AI35" s="1106"/>
      <c r="AJ35" s="1106"/>
      <c r="AK35" s="1106"/>
      <c r="AL35" s="1148"/>
      <c r="AM35" s="961" t="str">
        <f>IF(入力シート!E144="","",IF(入力シート!E144="選択してください","",入力シート!E144))</f>
        <v/>
      </c>
      <c r="AN35" s="962"/>
      <c r="AO35" s="962"/>
      <c r="AP35" s="962"/>
      <c r="AQ35" s="962"/>
      <c r="AR35" s="962"/>
      <c r="AS35" s="962"/>
      <c r="AT35" s="962"/>
      <c r="AU35" s="962"/>
      <c r="AV35" s="962"/>
      <c r="AW35" s="962"/>
      <c r="AX35" s="1163"/>
      <c r="AY35" s="566"/>
    </row>
    <row r="36" spans="1:51" ht="18.75" customHeight="1" x14ac:dyDescent="0.15">
      <c r="A36" s="564"/>
      <c r="B36" s="1323"/>
      <c r="C36" s="1327" t="s">
        <v>349</v>
      </c>
      <c r="D36" s="1328"/>
      <c r="E36" s="1328"/>
      <c r="F36" s="1329"/>
      <c r="G36" s="1245" t="s">
        <v>350</v>
      </c>
      <c r="H36" s="1246"/>
      <c r="I36" s="1246"/>
      <c r="J36" s="1247"/>
      <c r="K36" s="1245" t="s">
        <v>351</v>
      </c>
      <c r="L36" s="1246"/>
      <c r="M36" s="1246"/>
      <c r="N36" s="1246"/>
      <c r="O36" s="1247"/>
      <c r="P36" s="1245" t="s">
        <v>683</v>
      </c>
      <c r="Q36" s="1246"/>
      <c r="R36" s="1246"/>
      <c r="S36" s="1246"/>
      <c r="T36" s="1247"/>
      <c r="U36" s="1245" t="s">
        <v>792</v>
      </c>
      <c r="V36" s="1246"/>
      <c r="W36" s="1246"/>
      <c r="X36" s="1246"/>
      <c r="Y36" s="1247"/>
      <c r="Z36" s="1245" t="s">
        <v>778</v>
      </c>
      <c r="AA36" s="1246"/>
      <c r="AB36" s="1246"/>
      <c r="AC36" s="1246"/>
      <c r="AD36" s="1247"/>
      <c r="AE36" s="541"/>
      <c r="AF36" s="1192" t="s">
        <v>352</v>
      </c>
      <c r="AG36" s="1192"/>
      <c r="AH36" s="1192"/>
      <c r="AI36" s="1192"/>
      <c r="AJ36" s="1192"/>
      <c r="AK36" s="1192"/>
      <c r="AL36" s="1193"/>
      <c r="AM36" s="1282"/>
      <c r="AN36" s="1283"/>
      <c r="AO36" s="1283"/>
      <c r="AP36" s="1283"/>
      <c r="AQ36" s="1283"/>
      <c r="AR36" s="1283"/>
      <c r="AS36" s="1283"/>
      <c r="AT36" s="1283"/>
      <c r="AU36" s="1283"/>
      <c r="AV36" s="1283"/>
      <c r="AW36" s="1283"/>
      <c r="AX36" s="1284"/>
      <c r="AY36" s="566"/>
    </row>
    <row r="37" spans="1:51" ht="18.75" customHeight="1" x14ac:dyDescent="0.15">
      <c r="A37" s="564"/>
      <c r="B37" s="1323"/>
      <c r="C37" s="1330"/>
      <c r="D37" s="1331"/>
      <c r="E37" s="1331"/>
      <c r="F37" s="1332"/>
      <c r="G37" s="1248"/>
      <c r="H37" s="1249"/>
      <c r="I37" s="1249"/>
      <c r="J37" s="1250"/>
      <c r="K37" s="1248"/>
      <c r="L37" s="1249"/>
      <c r="M37" s="1249"/>
      <c r="N37" s="1249"/>
      <c r="O37" s="1250"/>
      <c r="P37" s="1248"/>
      <c r="Q37" s="1249"/>
      <c r="R37" s="1249"/>
      <c r="S37" s="1249"/>
      <c r="T37" s="1250"/>
      <c r="U37" s="1248"/>
      <c r="V37" s="1249"/>
      <c r="W37" s="1249"/>
      <c r="X37" s="1249"/>
      <c r="Y37" s="1250"/>
      <c r="Z37" s="1248"/>
      <c r="AA37" s="1249"/>
      <c r="AB37" s="1249"/>
      <c r="AC37" s="1249"/>
      <c r="AD37" s="1250"/>
      <c r="AE37" s="541"/>
      <c r="AF37" s="1262"/>
      <c r="AG37" s="1262"/>
      <c r="AH37" s="1262"/>
      <c r="AI37" s="1262"/>
      <c r="AJ37" s="1262"/>
      <c r="AK37" s="1262"/>
      <c r="AL37" s="1263"/>
      <c r="AM37" s="1282"/>
      <c r="AN37" s="1283"/>
      <c r="AO37" s="1283"/>
      <c r="AP37" s="1283"/>
      <c r="AQ37" s="1283"/>
      <c r="AR37" s="1283"/>
      <c r="AS37" s="1283"/>
      <c r="AT37" s="1283"/>
      <c r="AU37" s="1283"/>
      <c r="AV37" s="1283"/>
      <c r="AW37" s="1283"/>
      <c r="AX37" s="1284"/>
      <c r="AY37" s="566"/>
    </row>
    <row r="38" spans="1:51" ht="18.75" customHeight="1" x14ac:dyDescent="0.15">
      <c r="A38" s="564"/>
      <c r="B38" s="590">
        <v>1</v>
      </c>
      <c r="C38" s="1233">
        <f>入力シート!$E151</f>
        <v>0</v>
      </c>
      <c r="D38" s="1234"/>
      <c r="E38" s="591" t="s">
        <v>172</v>
      </c>
      <c r="F38" s="592"/>
      <c r="G38" s="1233">
        <f>入力シート!$H151</f>
        <v>0</v>
      </c>
      <c r="H38" s="1234"/>
      <c r="I38" s="591" t="s">
        <v>147</v>
      </c>
      <c r="J38" s="592"/>
      <c r="K38" s="1260">
        <f>入力シート!$E$148*C38/1000</f>
        <v>0</v>
      </c>
      <c r="L38" s="1261"/>
      <c r="M38" s="1261"/>
      <c r="N38" s="591" t="s">
        <v>142</v>
      </c>
      <c r="O38" s="618"/>
      <c r="P38" s="1295">
        <f>入力シート!$E$129</f>
        <v>0</v>
      </c>
      <c r="Q38" s="1234"/>
      <c r="R38" s="1234"/>
      <c r="S38" s="618" t="s">
        <v>142</v>
      </c>
      <c r="T38" s="618"/>
      <c r="U38" s="1266">
        <f>MIN(P38,K38)</f>
        <v>0</v>
      </c>
      <c r="V38" s="1267"/>
      <c r="W38" s="1267"/>
      <c r="X38" s="591" t="s">
        <v>142</v>
      </c>
      <c r="Y38" s="592"/>
      <c r="Z38" s="1266">
        <f>G38*U38</f>
        <v>0</v>
      </c>
      <c r="AA38" s="1267"/>
      <c r="AB38" s="1267"/>
      <c r="AC38" s="591" t="s">
        <v>142</v>
      </c>
      <c r="AD38" s="849"/>
      <c r="AE38" s="541"/>
      <c r="AF38" s="1192" t="s">
        <v>353</v>
      </c>
      <c r="AG38" s="1192"/>
      <c r="AH38" s="1192"/>
      <c r="AI38" s="1192"/>
      <c r="AJ38" s="1192"/>
      <c r="AK38" s="1192"/>
      <c r="AL38" s="1193"/>
      <c r="AM38" s="1150"/>
      <c r="AN38" s="1151"/>
      <c r="AO38" s="1151"/>
      <c r="AP38" s="1151"/>
      <c r="AQ38" s="1151"/>
      <c r="AR38" s="1151"/>
      <c r="AS38" s="1151"/>
      <c r="AT38" s="1151"/>
      <c r="AU38" s="1151"/>
      <c r="AV38" s="1151"/>
      <c r="AW38" s="1151"/>
      <c r="AX38" s="1152"/>
      <c r="AY38" s="566"/>
    </row>
    <row r="39" spans="1:51" ht="18.75" customHeight="1" x14ac:dyDescent="0.15">
      <c r="A39" s="564"/>
      <c r="B39" s="595">
        <v>2</v>
      </c>
      <c r="C39" s="1308">
        <f>IF(入力シート!$E$149&gt;=2,入力シート!$E152,0)</f>
        <v>0</v>
      </c>
      <c r="D39" s="1309"/>
      <c r="E39" s="596" t="s">
        <v>172</v>
      </c>
      <c r="F39" s="582"/>
      <c r="G39" s="1308">
        <f>IF(入力シート!$E$149&gt;=2,入力シート!$H152,0)</f>
        <v>0</v>
      </c>
      <c r="H39" s="1309"/>
      <c r="I39" s="596" t="s">
        <v>147</v>
      </c>
      <c r="J39" s="582"/>
      <c r="K39" s="1308">
        <f>入力シート!$E$148*C39/1000</f>
        <v>0</v>
      </c>
      <c r="L39" s="1309"/>
      <c r="M39" s="1309"/>
      <c r="N39" s="596" t="s">
        <v>142</v>
      </c>
      <c r="O39" s="597"/>
      <c r="P39" s="1302">
        <f>IF(AND(入力シート!$E$149&gt;=2,入力シート!$E$149&lt;=5),入力シート!$E$129,0)</f>
        <v>0</v>
      </c>
      <c r="Q39" s="1303"/>
      <c r="R39" s="1303"/>
      <c r="S39" s="596" t="s">
        <v>142</v>
      </c>
      <c r="T39" s="597"/>
      <c r="U39" s="1302">
        <f t="shared" ref="U39:U42" si="0">MIN(P39,K39)</f>
        <v>0</v>
      </c>
      <c r="V39" s="1303"/>
      <c r="W39" s="1303"/>
      <c r="X39" s="596" t="s">
        <v>142</v>
      </c>
      <c r="Y39" s="597"/>
      <c r="Z39" s="1302">
        <f t="shared" ref="Z39:Z42" si="1">G39*U39</f>
        <v>0</v>
      </c>
      <c r="AA39" s="1303"/>
      <c r="AB39" s="1303"/>
      <c r="AC39" s="596" t="s">
        <v>142</v>
      </c>
      <c r="AD39" s="836"/>
      <c r="AE39" s="541"/>
      <c r="AF39" s="1262"/>
      <c r="AG39" s="1262"/>
      <c r="AH39" s="1262"/>
      <c r="AI39" s="1262"/>
      <c r="AJ39" s="1262"/>
      <c r="AK39" s="1262"/>
      <c r="AL39" s="1263"/>
      <c r="AM39" s="1287" t="s">
        <v>354</v>
      </c>
      <c r="AN39" s="1288"/>
      <c r="AO39" s="1288"/>
      <c r="AP39" s="1288"/>
      <c r="AQ39" s="1288"/>
      <c r="AR39" s="1286"/>
      <c r="AS39" s="1286"/>
      <c r="AT39" s="1286"/>
      <c r="AU39" s="1286"/>
      <c r="AV39" s="1286"/>
      <c r="AW39" s="26" t="s">
        <v>355</v>
      </c>
      <c r="AX39" s="27"/>
      <c r="AY39" s="566"/>
    </row>
    <row r="40" spans="1:51" ht="18.75" customHeight="1" x14ac:dyDescent="0.15">
      <c r="A40" s="564"/>
      <c r="B40" s="595">
        <v>3</v>
      </c>
      <c r="C40" s="1310">
        <f>IF(入力シート!$E$149&gt;=3,入力シート!$E153,0)</f>
        <v>0</v>
      </c>
      <c r="D40" s="1311"/>
      <c r="E40" s="596" t="s">
        <v>172</v>
      </c>
      <c r="F40" s="596"/>
      <c r="G40" s="1310">
        <f>IF(入力シート!$E$149&gt;=3,入力シート!$H153,0)</f>
        <v>0</v>
      </c>
      <c r="H40" s="1311"/>
      <c r="I40" s="596" t="s">
        <v>147</v>
      </c>
      <c r="J40" s="582"/>
      <c r="K40" s="1310">
        <f>入力シート!$E$148*C40/1000</f>
        <v>0</v>
      </c>
      <c r="L40" s="1311"/>
      <c r="M40" s="1311"/>
      <c r="N40" s="596" t="s">
        <v>142</v>
      </c>
      <c r="O40" s="597"/>
      <c r="P40" s="1302">
        <f>IF(AND(入力シート!$E$149&gt;=3,入力シート!$E$149&lt;=5),入力シート!$E$129,0)</f>
        <v>0</v>
      </c>
      <c r="Q40" s="1303"/>
      <c r="R40" s="1303"/>
      <c r="S40" s="596" t="s">
        <v>142</v>
      </c>
      <c r="T40" s="597"/>
      <c r="U40" s="1302">
        <f t="shared" si="0"/>
        <v>0</v>
      </c>
      <c r="V40" s="1303"/>
      <c r="W40" s="1303"/>
      <c r="X40" s="596" t="s">
        <v>142</v>
      </c>
      <c r="Y40" s="597"/>
      <c r="Z40" s="1302">
        <f t="shared" si="1"/>
        <v>0</v>
      </c>
      <c r="AA40" s="1303"/>
      <c r="AB40" s="1303"/>
      <c r="AC40" s="596" t="s">
        <v>142</v>
      </c>
      <c r="AD40" s="836"/>
      <c r="AE40" s="541"/>
      <c r="AF40" s="1106" t="s">
        <v>356</v>
      </c>
      <c r="AG40" s="1106"/>
      <c r="AH40" s="1106"/>
      <c r="AI40" s="1106"/>
      <c r="AJ40" s="1106"/>
      <c r="AK40" s="1106"/>
      <c r="AL40" s="1148"/>
      <c r="AM40" s="1165"/>
      <c r="AN40" s="1166"/>
      <c r="AO40" s="1166"/>
      <c r="AP40" s="1166"/>
      <c r="AQ40" s="578" t="s">
        <v>355</v>
      </c>
      <c r="AR40" s="1285"/>
      <c r="AS40" s="1285"/>
      <c r="AT40" s="1285"/>
      <c r="AU40" s="1285"/>
      <c r="AV40" s="1285"/>
      <c r="AW40" s="1106" t="s">
        <v>751</v>
      </c>
      <c r="AX40" s="1148"/>
      <c r="AY40" s="566"/>
    </row>
    <row r="41" spans="1:51" ht="18.75" customHeight="1" x14ac:dyDescent="0.15">
      <c r="A41" s="564"/>
      <c r="B41" s="601">
        <v>4</v>
      </c>
      <c r="C41" s="1310">
        <f>IF(入力シート!$E$149&gt;=4,入力シート!$E154,0)</f>
        <v>0</v>
      </c>
      <c r="D41" s="1311"/>
      <c r="E41" s="602" t="s">
        <v>172</v>
      </c>
      <c r="F41" s="619"/>
      <c r="G41" s="1310">
        <f>IF(入力シート!$E$149&gt;=4,入力シート!$H154,0)</f>
        <v>0</v>
      </c>
      <c r="H41" s="1311"/>
      <c r="I41" s="602" t="s">
        <v>147</v>
      </c>
      <c r="J41" s="620"/>
      <c r="K41" s="1310">
        <f>入力シート!$E$148*C41/1000</f>
        <v>0</v>
      </c>
      <c r="L41" s="1311"/>
      <c r="M41" s="1311"/>
      <c r="N41" s="602" t="s">
        <v>142</v>
      </c>
      <c r="O41" s="604"/>
      <c r="P41" s="1302">
        <f>IF(AND(入力シート!$E$149&gt;=4,入力シート!$E$149&lt;=5),入力シート!$E$129,0)</f>
        <v>0</v>
      </c>
      <c r="Q41" s="1303"/>
      <c r="R41" s="1303"/>
      <c r="S41" s="602" t="s">
        <v>142</v>
      </c>
      <c r="T41" s="604"/>
      <c r="U41" s="1302">
        <f t="shared" si="0"/>
        <v>0</v>
      </c>
      <c r="V41" s="1303"/>
      <c r="W41" s="1303"/>
      <c r="X41" s="602" t="s">
        <v>142</v>
      </c>
      <c r="Y41" s="604"/>
      <c r="Z41" s="1302">
        <f t="shared" si="1"/>
        <v>0</v>
      </c>
      <c r="AA41" s="1303"/>
      <c r="AB41" s="1303"/>
      <c r="AC41" s="602" t="s">
        <v>142</v>
      </c>
      <c r="AD41" s="850"/>
      <c r="AE41" s="541"/>
      <c r="AF41" s="1105" t="s">
        <v>357</v>
      </c>
      <c r="AG41" s="1106"/>
      <c r="AH41" s="1106"/>
      <c r="AI41" s="1106"/>
      <c r="AJ41" s="1106"/>
      <c r="AK41" s="1106"/>
      <c r="AL41" s="1148"/>
      <c r="AM41" s="961" t="str">
        <f>IF(入力シート!$E$145="","",IF(入力シート!$E$145="選択してください","",入力シート!$E$145))</f>
        <v/>
      </c>
      <c r="AN41" s="962"/>
      <c r="AO41" s="962"/>
      <c r="AP41" s="962"/>
      <c r="AQ41" s="962"/>
      <c r="AR41" s="962"/>
      <c r="AS41" s="962"/>
      <c r="AT41" s="962"/>
      <c r="AU41" s="962"/>
      <c r="AV41" s="962"/>
      <c r="AW41" s="962"/>
      <c r="AX41" s="1163"/>
      <c r="AY41" s="566"/>
    </row>
    <row r="42" spans="1:51" ht="18.75" customHeight="1" thickBot="1" x14ac:dyDescent="0.2">
      <c r="A42" s="564"/>
      <c r="B42" s="879">
        <v>5</v>
      </c>
      <c r="C42" s="1313">
        <f>IF(入力シート!$E$149&gt;=5,入力シート!$E155,0)</f>
        <v>0</v>
      </c>
      <c r="D42" s="1314"/>
      <c r="E42" s="881" t="s">
        <v>172</v>
      </c>
      <c r="F42" s="883"/>
      <c r="G42" s="1313">
        <f>IF(入力シート!$E$149&gt;=5,入力シート!$H155,0)</f>
        <v>0</v>
      </c>
      <c r="H42" s="1314"/>
      <c r="I42" s="881" t="s">
        <v>147</v>
      </c>
      <c r="J42" s="883"/>
      <c r="K42" s="1315">
        <f>入力シート!$E$148*C42/1000</f>
        <v>0</v>
      </c>
      <c r="L42" s="1314"/>
      <c r="M42" s="1314"/>
      <c r="N42" s="881" t="s">
        <v>142</v>
      </c>
      <c r="O42" s="882"/>
      <c r="P42" s="1304">
        <f>IF(入力シート!$E$149=5,入力シート!$E$129,0)</f>
        <v>0</v>
      </c>
      <c r="Q42" s="1305"/>
      <c r="R42" s="1305"/>
      <c r="S42" s="881" t="s">
        <v>142</v>
      </c>
      <c r="T42" s="883"/>
      <c r="U42" s="1316">
        <f t="shared" si="0"/>
        <v>0</v>
      </c>
      <c r="V42" s="1305"/>
      <c r="W42" s="1305"/>
      <c r="X42" s="881" t="s">
        <v>142</v>
      </c>
      <c r="Y42" s="885"/>
      <c r="Z42" s="1317">
        <f t="shared" si="1"/>
        <v>0</v>
      </c>
      <c r="AA42" s="1318"/>
      <c r="AB42" s="1318"/>
      <c r="AC42" s="607" t="s">
        <v>142</v>
      </c>
      <c r="AD42" s="608"/>
      <c r="AE42" s="541"/>
      <c r="AF42" s="1297" t="s">
        <v>358</v>
      </c>
      <c r="AG42" s="1192"/>
      <c r="AH42" s="1192"/>
      <c r="AI42" s="1192"/>
      <c r="AJ42" s="1192"/>
      <c r="AK42" s="1192"/>
      <c r="AL42" s="1193"/>
      <c r="AM42" s="1275" t="s">
        <v>359</v>
      </c>
      <c r="AN42" s="1276"/>
      <c r="AO42" s="1276"/>
      <c r="AP42" s="1276"/>
      <c r="AQ42" s="1276"/>
      <c r="AR42" s="1276"/>
      <c r="AS42" s="1276"/>
      <c r="AT42" s="1276"/>
      <c r="AU42" s="1276"/>
      <c r="AV42" s="1276"/>
      <c r="AW42" s="1276"/>
      <c r="AX42" s="1277"/>
      <c r="AY42" s="566"/>
    </row>
    <row r="43" spans="1:51" ht="18.75" customHeight="1" thickTop="1" x14ac:dyDescent="0.15">
      <c r="A43" s="564"/>
      <c r="B43" s="878"/>
      <c r="C43" s="1189"/>
      <c r="D43" s="1189"/>
      <c r="E43" s="588"/>
      <c r="F43" s="588"/>
      <c r="G43" s="1255"/>
      <c r="H43" s="1255"/>
      <c r="I43" s="577"/>
      <c r="J43" s="588"/>
      <c r="K43" s="1255"/>
      <c r="L43" s="1255"/>
      <c r="M43" s="1255"/>
      <c r="N43" s="577"/>
      <c r="O43" s="588"/>
      <c r="P43" s="1255"/>
      <c r="Q43" s="1255"/>
      <c r="R43" s="1255"/>
      <c r="S43" s="577"/>
      <c r="T43" s="588"/>
      <c r="U43" s="1255"/>
      <c r="V43" s="1255"/>
      <c r="W43" s="1255"/>
      <c r="X43" s="577"/>
      <c r="Y43" s="588"/>
      <c r="Z43" s="1312">
        <f>SUM(Z38:AB42)</f>
        <v>0</v>
      </c>
      <c r="AA43" s="1255"/>
      <c r="AB43" s="1255"/>
      <c r="AC43" s="577" t="s">
        <v>142</v>
      </c>
      <c r="AD43" s="589"/>
      <c r="AE43" s="541"/>
      <c r="AF43" s="1084"/>
      <c r="AG43" s="1085"/>
      <c r="AH43" s="1085"/>
      <c r="AI43" s="1085"/>
      <c r="AJ43" s="1085"/>
      <c r="AK43" s="1085"/>
      <c r="AL43" s="1086"/>
      <c r="AM43" s="1279" t="s">
        <v>360</v>
      </c>
      <c r="AN43" s="1280"/>
      <c r="AO43" s="1280"/>
      <c r="AP43" s="1280"/>
      <c r="AQ43" s="1280"/>
      <c r="AR43" s="1280"/>
      <c r="AS43" s="1280"/>
      <c r="AT43" s="1280"/>
      <c r="AU43" s="1280"/>
      <c r="AV43" s="1280"/>
      <c r="AW43" s="1280"/>
      <c r="AX43" s="1281"/>
      <c r="AY43" s="566"/>
    </row>
    <row r="44" spans="1:51" ht="18.75" customHeight="1" x14ac:dyDescent="0.15">
      <c r="A44" s="564"/>
      <c r="B44" s="1105" t="s">
        <v>361</v>
      </c>
      <c r="C44" s="1106"/>
      <c r="D44" s="1106"/>
      <c r="E44" s="1106"/>
      <c r="F44" s="1106"/>
      <c r="G44" s="1106"/>
      <c r="H44" s="1106"/>
      <c r="I44" s="1106"/>
      <c r="J44" s="1148"/>
      <c r="K44" s="1127">
        <f>G38*K38+G39*K39+G40*K40+G41*K41+G42*K42</f>
        <v>0</v>
      </c>
      <c r="L44" s="1149"/>
      <c r="M44" s="1149"/>
      <c r="N44" s="476" t="s">
        <v>142</v>
      </c>
      <c r="O44" s="520"/>
      <c r="P44" s="568"/>
      <c r="Q44" s="568"/>
      <c r="R44" s="568"/>
      <c r="S44" s="568"/>
      <c r="T44" s="568"/>
      <c r="U44" s="568"/>
      <c r="V44" s="568"/>
      <c r="W44" s="568"/>
      <c r="X44" s="568"/>
      <c r="Y44" s="568"/>
      <c r="Z44" s="568"/>
      <c r="AA44" s="568"/>
      <c r="AB44" s="568"/>
      <c r="AC44" s="476"/>
      <c r="AD44" s="573"/>
      <c r="AE44" s="541"/>
      <c r="AF44" s="1084"/>
      <c r="AG44" s="1085"/>
      <c r="AH44" s="1085"/>
      <c r="AI44" s="1085"/>
      <c r="AJ44" s="1085"/>
      <c r="AK44" s="1085"/>
      <c r="AL44" s="1086"/>
      <c r="AM44" s="1279"/>
      <c r="AN44" s="1280"/>
      <c r="AO44" s="1280"/>
      <c r="AP44" s="1280"/>
      <c r="AQ44" s="1280"/>
      <c r="AR44" s="1280"/>
      <c r="AS44" s="1280"/>
      <c r="AT44" s="1280"/>
      <c r="AU44" s="1280"/>
      <c r="AV44" s="1280"/>
      <c r="AW44" s="1280"/>
      <c r="AX44" s="1281"/>
      <c r="AY44" s="566"/>
    </row>
    <row r="45" spans="1:51" ht="18.600000000000001" customHeight="1" x14ac:dyDescent="0.15">
      <c r="A45" s="564"/>
      <c r="B45" s="1105" t="s">
        <v>362</v>
      </c>
      <c r="C45" s="1106"/>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6"/>
      <c r="AB45" s="1106"/>
      <c r="AC45" s="1106"/>
      <c r="AD45" s="1148"/>
      <c r="AE45" s="541"/>
      <c r="AF45" s="1084"/>
      <c r="AG45" s="1085"/>
      <c r="AH45" s="1085"/>
      <c r="AI45" s="1085"/>
      <c r="AJ45" s="1085"/>
      <c r="AK45" s="1085"/>
      <c r="AL45" s="1086"/>
      <c r="AM45" s="1279"/>
      <c r="AN45" s="1280"/>
      <c r="AO45" s="1280"/>
      <c r="AP45" s="1280"/>
      <c r="AQ45" s="1280"/>
      <c r="AR45" s="1280"/>
      <c r="AS45" s="1280"/>
      <c r="AT45" s="1280"/>
      <c r="AU45" s="1280"/>
      <c r="AV45" s="1280"/>
      <c r="AW45" s="1280"/>
      <c r="AX45" s="1281"/>
      <c r="AY45" s="566"/>
    </row>
    <row r="46" spans="1:51" ht="18.600000000000001" customHeight="1" x14ac:dyDescent="0.15">
      <c r="A46" s="564"/>
      <c r="B46" s="1178" t="str">
        <f>IF(入力シート!E161="有","・EMSにて","")</f>
        <v/>
      </c>
      <c r="C46" s="1179"/>
      <c r="D46" s="1179"/>
      <c r="E46" s="1179" t="str">
        <f>IF(入力シート!E161="有",入力シート!E162,"")</f>
        <v/>
      </c>
      <c r="F46" s="1179"/>
      <c r="G46" s="1179" t="str">
        <f>IF(入力シート!E161="有","kwへ出力制御","")</f>
        <v/>
      </c>
      <c r="H46" s="1179"/>
      <c r="I46" s="1179"/>
      <c r="J46" s="1179"/>
      <c r="K46" s="838"/>
      <c r="L46" s="838"/>
      <c r="M46" s="838"/>
      <c r="N46" s="838"/>
      <c r="O46" s="838"/>
      <c r="P46" s="838"/>
      <c r="Q46" s="838"/>
      <c r="R46" s="838"/>
      <c r="S46" s="838"/>
      <c r="T46" s="838"/>
      <c r="U46" s="838"/>
      <c r="V46" s="838"/>
      <c r="W46" s="838"/>
      <c r="X46" s="838"/>
      <c r="Y46" s="838"/>
      <c r="Z46" s="838"/>
      <c r="AA46" s="838"/>
      <c r="AB46" s="838"/>
      <c r="AC46" s="838"/>
      <c r="AD46" s="839"/>
      <c r="AE46" s="541"/>
      <c r="AF46" s="1084"/>
      <c r="AG46" s="1085"/>
      <c r="AH46" s="1085"/>
      <c r="AI46" s="1085"/>
      <c r="AJ46" s="1085"/>
      <c r="AK46" s="1085"/>
      <c r="AL46" s="1086"/>
      <c r="AM46" s="1084" t="s">
        <v>363</v>
      </c>
      <c r="AN46" s="1085"/>
      <c r="AO46" s="1085"/>
      <c r="AP46" s="1085"/>
      <c r="AQ46" s="1085"/>
      <c r="AR46" s="1085"/>
      <c r="AS46" s="1085"/>
      <c r="AT46" s="1085"/>
      <c r="AU46" s="1085"/>
      <c r="AV46" s="1085"/>
      <c r="AW46" s="1085"/>
      <c r="AX46" s="1086"/>
      <c r="AY46" s="566"/>
    </row>
    <row r="47" spans="1:51" ht="18.600000000000001" customHeight="1" x14ac:dyDescent="0.15">
      <c r="A47" s="564"/>
      <c r="B47" s="1176" t="str">
        <f>IF(入力シート!E128="有","・出力制限有","")</f>
        <v/>
      </c>
      <c r="C47" s="1177"/>
      <c r="D47" s="1177"/>
      <c r="E47" s="1177"/>
      <c r="F47" s="831"/>
      <c r="G47" s="831"/>
      <c r="H47" s="831"/>
      <c r="I47" s="831"/>
      <c r="J47" s="831"/>
      <c r="K47" s="838"/>
      <c r="L47" s="838"/>
      <c r="M47" s="838"/>
      <c r="N47" s="838"/>
      <c r="O47" s="838"/>
      <c r="P47" s="838"/>
      <c r="Q47" s="838"/>
      <c r="R47" s="838"/>
      <c r="S47" s="838"/>
      <c r="T47" s="838"/>
      <c r="U47" s="838"/>
      <c r="V47" s="838"/>
      <c r="W47" s="838"/>
      <c r="X47" s="838"/>
      <c r="Y47" s="838"/>
      <c r="Z47" s="838"/>
      <c r="AA47" s="838"/>
      <c r="AB47" s="838"/>
      <c r="AC47" s="838"/>
      <c r="AD47" s="839"/>
      <c r="AE47" s="541"/>
      <c r="AF47" s="1084"/>
      <c r="AG47" s="1085"/>
      <c r="AH47" s="1085"/>
      <c r="AI47" s="1085"/>
      <c r="AJ47" s="1085"/>
      <c r="AK47" s="1085"/>
      <c r="AL47" s="1086"/>
      <c r="AM47" s="1084" t="s">
        <v>364</v>
      </c>
      <c r="AN47" s="1085"/>
      <c r="AO47" s="1085"/>
      <c r="AP47" s="1085"/>
      <c r="AQ47" s="1085"/>
      <c r="AR47" s="1085"/>
      <c r="AS47" s="1085"/>
      <c r="AT47" s="1085"/>
      <c r="AU47" s="1274"/>
      <c r="AV47" s="1274"/>
      <c r="AW47" s="474" t="s">
        <v>365</v>
      </c>
      <c r="AX47" s="614" t="s">
        <v>366</v>
      </c>
      <c r="AY47" s="566"/>
    </row>
    <row r="48" spans="1:51" ht="18.600000000000001" customHeight="1" x14ac:dyDescent="0.15">
      <c r="A48" s="801"/>
      <c r="B48" s="837"/>
      <c r="C48" s="838"/>
      <c r="D48" s="838"/>
      <c r="E48" s="838"/>
      <c r="F48" s="831"/>
      <c r="G48" s="831"/>
      <c r="H48" s="831"/>
      <c r="I48" s="831"/>
      <c r="J48" s="831"/>
      <c r="K48" s="838"/>
      <c r="L48" s="838"/>
      <c r="M48" s="838"/>
      <c r="N48" s="838"/>
      <c r="O48" s="838"/>
      <c r="P48" s="838"/>
      <c r="Q48" s="838"/>
      <c r="R48" s="838"/>
      <c r="S48" s="838"/>
      <c r="T48" s="838"/>
      <c r="U48" s="838"/>
      <c r="V48" s="838"/>
      <c r="W48" s="838"/>
      <c r="X48" s="838"/>
      <c r="Y48" s="838"/>
      <c r="Z48" s="838"/>
      <c r="AA48" s="838"/>
      <c r="AB48" s="838"/>
      <c r="AC48" s="838"/>
      <c r="AD48" s="839"/>
      <c r="AE48" s="541"/>
      <c r="AF48" s="1084"/>
      <c r="AG48" s="1085"/>
      <c r="AH48" s="1085"/>
      <c r="AI48" s="1085"/>
      <c r="AJ48" s="1085"/>
      <c r="AK48" s="1085"/>
      <c r="AL48" s="1086"/>
      <c r="AM48" s="546" t="s">
        <v>367</v>
      </c>
      <c r="AN48" s="472"/>
      <c r="AO48" s="472"/>
      <c r="AP48" s="472"/>
      <c r="AQ48" s="540" t="s">
        <v>368</v>
      </c>
      <c r="AR48" s="1274"/>
      <c r="AS48" s="1274"/>
      <c r="AT48" s="540" t="s">
        <v>369</v>
      </c>
      <c r="AU48" s="1274"/>
      <c r="AV48" s="1274"/>
      <c r="AW48" s="474" t="s">
        <v>365</v>
      </c>
      <c r="AX48" s="614" t="s">
        <v>366</v>
      </c>
      <c r="AY48" s="566"/>
    </row>
    <row r="49" spans="1:51" ht="18.600000000000001" customHeight="1" x14ac:dyDescent="0.15">
      <c r="A49" s="801"/>
      <c r="B49" s="846"/>
      <c r="C49" s="847"/>
      <c r="D49" s="847"/>
      <c r="E49" s="847"/>
      <c r="F49" s="847"/>
      <c r="G49" s="847"/>
      <c r="H49" s="847"/>
      <c r="I49" s="847"/>
      <c r="J49" s="847"/>
      <c r="K49" s="847"/>
      <c r="L49" s="847"/>
      <c r="M49" s="847"/>
      <c r="N49" s="847"/>
      <c r="O49" s="847"/>
      <c r="P49" s="847"/>
      <c r="Q49" s="847"/>
      <c r="R49" s="847"/>
      <c r="S49" s="847"/>
      <c r="T49" s="847"/>
      <c r="U49" s="847"/>
      <c r="V49" s="847"/>
      <c r="W49" s="847"/>
      <c r="X49" s="847"/>
      <c r="Y49" s="847"/>
      <c r="Z49" s="847"/>
      <c r="AA49" s="847"/>
      <c r="AB49" s="847"/>
      <c r="AC49" s="838"/>
      <c r="AD49" s="839"/>
      <c r="AE49" s="541"/>
      <c r="AF49" s="1298"/>
      <c r="AG49" s="1262"/>
      <c r="AH49" s="1262"/>
      <c r="AI49" s="1262"/>
      <c r="AJ49" s="1262"/>
      <c r="AK49" s="1262"/>
      <c r="AL49" s="1263"/>
      <c r="AM49" s="615"/>
      <c r="AN49" s="616"/>
      <c r="AO49" s="616"/>
      <c r="AP49" s="616"/>
      <c r="AQ49" s="588"/>
      <c r="AR49" s="583"/>
      <c r="AS49" s="583"/>
      <c r="AT49" s="588"/>
      <c r="AU49" s="583"/>
      <c r="AV49" s="583"/>
      <c r="AW49" s="575"/>
      <c r="AX49" s="614"/>
      <c r="AY49" s="566"/>
    </row>
    <row r="50" spans="1:51" ht="18.600000000000001" customHeight="1" x14ac:dyDescent="0.15">
      <c r="A50" s="801"/>
      <c r="B50" s="832"/>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4"/>
      <c r="AE50" s="541"/>
      <c r="AF50" s="1297" t="s">
        <v>370</v>
      </c>
      <c r="AG50" s="1192"/>
      <c r="AH50" s="1192"/>
      <c r="AI50" s="1192"/>
      <c r="AJ50" s="1192"/>
      <c r="AK50" s="1192"/>
      <c r="AL50" s="1193"/>
      <c r="AM50" s="1150"/>
      <c r="AN50" s="1151"/>
      <c r="AO50" s="1151"/>
      <c r="AP50" s="1151"/>
      <c r="AQ50" s="1151"/>
      <c r="AR50" s="1151"/>
      <c r="AS50" s="1151"/>
      <c r="AT50" s="1151"/>
      <c r="AU50" s="1151"/>
      <c r="AV50" s="1151"/>
      <c r="AW50" s="1151"/>
      <c r="AX50" s="1152"/>
      <c r="AY50" s="566"/>
    </row>
    <row r="51" spans="1:51" ht="18.600000000000001" customHeight="1" x14ac:dyDescent="0.15">
      <c r="A51" s="801"/>
      <c r="B51" s="832"/>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4"/>
      <c r="AE51" s="617"/>
      <c r="AF51" s="1084"/>
      <c r="AG51" s="1085"/>
      <c r="AH51" s="1085"/>
      <c r="AI51" s="1085"/>
      <c r="AJ51" s="1085"/>
      <c r="AK51" s="1085"/>
      <c r="AL51" s="1086"/>
      <c r="AM51" s="1153"/>
      <c r="AN51" s="1154"/>
      <c r="AO51" s="1154"/>
      <c r="AP51" s="1154"/>
      <c r="AQ51" s="1154"/>
      <c r="AR51" s="1154"/>
      <c r="AS51" s="1154"/>
      <c r="AT51" s="1154"/>
      <c r="AU51" s="1154"/>
      <c r="AV51" s="1154"/>
      <c r="AW51" s="1154"/>
      <c r="AX51" s="1155"/>
      <c r="AY51" s="566"/>
    </row>
    <row r="52" spans="1:51" ht="18.600000000000001" customHeight="1" x14ac:dyDescent="0.15">
      <c r="A52" s="801"/>
      <c r="B52" s="832"/>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4"/>
      <c r="AE52" s="541"/>
      <c r="AF52" s="1084"/>
      <c r="AG52" s="1085"/>
      <c r="AH52" s="1085"/>
      <c r="AI52" s="1085"/>
      <c r="AJ52" s="1085"/>
      <c r="AK52" s="1085"/>
      <c r="AL52" s="1086"/>
      <c r="AM52" s="1153"/>
      <c r="AN52" s="1154"/>
      <c r="AO52" s="1154"/>
      <c r="AP52" s="1154"/>
      <c r="AQ52" s="1154"/>
      <c r="AR52" s="1154"/>
      <c r="AS52" s="1154"/>
      <c r="AT52" s="1154"/>
      <c r="AU52" s="1154"/>
      <c r="AV52" s="1154"/>
      <c r="AW52" s="1154"/>
      <c r="AX52" s="1155"/>
      <c r="AY52" s="566"/>
    </row>
    <row r="53" spans="1:51" ht="18.600000000000001" customHeight="1" x14ac:dyDescent="0.15">
      <c r="A53" s="801"/>
      <c r="B53" s="840"/>
      <c r="C53" s="841"/>
      <c r="D53" s="841"/>
      <c r="E53" s="841"/>
      <c r="F53" s="841"/>
      <c r="G53" s="841"/>
      <c r="H53" s="841"/>
      <c r="I53" s="841"/>
      <c r="J53" s="841"/>
      <c r="K53" s="841"/>
      <c r="L53" s="841"/>
      <c r="M53" s="841"/>
      <c r="N53" s="841"/>
      <c r="O53" s="841"/>
      <c r="P53" s="841"/>
      <c r="Q53" s="841"/>
      <c r="R53" s="841"/>
      <c r="S53" s="841"/>
      <c r="T53" s="841"/>
      <c r="U53" s="841"/>
      <c r="V53" s="841"/>
      <c r="W53" s="841"/>
      <c r="X53" s="841"/>
      <c r="Y53" s="841"/>
      <c r="Z53" s="841"/>
      <c r="AA53" s="841"/>
      <c r="AB53" s="841"/>
      <c r="AC53" s="835"/>
      <c r="AD53" s="848"/>
      <c r="AE53" s="541"/>
      <c r="AF53" s="1298"/>
      <c r="AG53" s="1262"/>
      <c r="AH53" s="1262"/>
      <c r="AI53" s="1262"/>
      <c r="AJ53" s="1262"/>
      <c r="AK53" s="1262"/>
      <c r="AL53" s="1263"/>
      <c r="AM53" s="1156"/>
      <c r="AN53" s="1157"/>
      <c r="AO53" s="1157"/>
      <c r="AP53" s="1157"/>
      <c r="AQ53" s="1157"/>
      <c r="AR53" s="1157"/>
      <c r="AS53" s="1157"/>
      <c r="AT53" s="1157"/>
      <c r="AU53" s="1157"/>
      <c r="AV53" s="1157"/>
      <c r="AW53" s="1157"/>
      <c r="AX53" s="1158"/>
      <c r="AY53" s="566"/>
    </row>
    <row r="54" spans="1:51" ht="14.25" thickBot="1" x14ac:dyDescent="0.2">
      <c r="A54" s="560"/>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2"/>
    </row>
  </sheetData>
  <sheetProtection password="E12F" sheet="1" objects="1" scenarios="1"/>
  <mergeCells count="171">
    <mergeCell ref="AS34:AV34"/>
    <mergeCell ref="AM46:AX46"/>
    <mergeCell ref="AM47:AT47"/>
    <mergeCell ref="AU47:AV47"/>
    <mergeCell ref="AR48:AS48"/>
    <mergeCell ref="AU48:AV48"/>
    <mergeCell ref="AF50:AL53"/>
    <mergeCell ref="AM42:AX42"/>
    <mergeCell ref="AR40:AV40"/>
    <mergeCell ref="AM38:AX38"/>
    <mergeCell ref="AM50:AX53"/>
    <mergeCell ref="G43:H43"/>
    <mergeCell ref="K43:M43"/>
    <mergeCell ref="Z43:AB43"/>
    <mergeCell ref="AM43:AX43"/>
    <mergeCell ref="B44:J44"/>
    <mergeCell ref="AM44:AX45"/>
    <mergeCell ref="B45:AD45"/>
    <mergeCell ref="C42:D42"/>
    <mergeCell ref="G42:H42"/>
    <mergeCell ref="K42:M42"/>
    <mergeCell ref="U42:W42"/>
    <mergeCell ref="Z42:AB42"/>
    <mergeCell ref="AF42:AL49"/>
    <mergeCell ref="K44:M44"/>
    <mergeCell ref="C43:D43"/>
    <mergeCell ref="U43:W43"/>
    <mergeCell ref="B46:D46"/>
    <mergeCell ref="E46:F46"/>
    <mergeCell ref="G46:J46"/>
    <mergeCell ref="B47:E47"/>
    <mergeCell ref="P43:R43"/>
    <mergeCell ref="C41:D41"/>
    <mergeCell ref="G41:H41"/>
    <mergeCell ref="K41:M41"/>
    <mergeCell ref="U41:W41"/>
    <mergeCell ref="Z41:AB41"/>
    <mergeCell ref="AF41:AL41"/>
    <mergeCell ref="AM41:AX41"/>
    <mergeCell ref="C40:D40"/>
    <mergeCell ref="G40:H40"/>
    <mergeCell ref="K40:M40"/>
    <mergeCell ref="U40:W40"/>
    <mergeCell ref="Z40:AB40"/>
    <mergeCell ref="AF40:AL40"/>
    <mergeCell ref="AM40:AP40"/>
    <mergeCell ref="AW40:AX40"/>
    <mergeCell ref="C39:D39"/>
    <mergeCell ref="G39:H39"/>
    <mergeCell ref="K39:M39"/>
    <mergeCell ref="U39:W39"/>
    <mergeCell ref="Z39:AB39"/>
    <mergeCell ref="AM39:AQ39"/>
    <mergeCell ref="AR39:AV39"/>
    <mergeCell ref="C38:D38"/>
    <mergeCell ref="G38:H38"/>
    <mergeCell ref="K38:M38"/>
    <mergeCell ref="U38:W38"/>
    <mergeCell ref="Z38:AB38"/>
    <mergeCell ref="AF38:AL39"/>
    <mergeCell ref="B35:B37"/>
    <mergeCell ref="C35:F35"/>
    <mergeCell ref="G35:J35"/>
    <mergeCell ref="K35:O35"/>
    <mergeCell ref="U35:Y35"/>
    <mergeCell ref="Z35:AD35"/>
    <mergeCell ref="B33:AD33"/>
    <mergeCell ref="AF33:AL33"/>
    <mergeCell ref="AM33:AV33"/>
    <mergeCell ref="B34:J34"/>
    <mergeCell ref="K34:AB34"/>
    <mergeCell ref="AF34:AL34"/>
    <mergeCell ref="AF35:AL35"/>
    <mergeCell ref="AM35:AX35"/>
    <mergeCell ref="C36:F37"/>
    <mergeCell ref="G36:J37"/>
    <mergeCell ref="K36:O37"/>
    <mergeCell ref="U36:Y37"/>
    <mergeCell ref="Z36:AD37"/>
    <mergeCell ref="AF36:AL37"/>
    <mergeCell ref="AM36:AX36"/>
    <mergeCell ref="AM37:AX37"/>
    <mergeCell ref="AM34:AP34"/>
    <mergeCell ref="AQ34:AR34"/>
    <mergeCell ref="B31:J31"/>
    <mergeCell ref="K31:AB31"/>
    <mergeCell ref="AF31:AL31"/>
    <mergeCell ref="AM31:AV31"/>
    <mergeCell ref="B32:J32"/>
    <mergeCell ref="K32:AB32"/>
    <mergeCell ref="AF32:AL32"/>
    <mergeCell ref="AM32:AV32"/>
    <mergeCell ref="B26:AJ26"/>
    <mergeCell ref="AK26:AV26"/>
    <mergeCell ref="B29:AD29"/>
    <mergeCell ref="AF29:AX29"/>
    <mergeCell ref="B30:J30"/>
    <mergeCell ref="K30:AB30"/>
    <mergeCell ref="AF30:AL30"/>
    <mergeCell ref="AM30:AX30"/>
    <mergeCell ref="AK14:AV14"/>
    <mergeCell ref="AW14:AX14"/>
    <mergeCell ref="B17:AJ17"/>
    <mergeCell ref="AK17:AX17"/>
    <mergeCell ref="B18:AJ18"/>
    <mergeCell ref="AK18:AX18"/>
    <mergeCell ref="B12:AJ12"/>
    <mergeCell ref="AK12:AO12"/>
    <mergeCell ref="AP12:AQ12"/>
    <mergeCell ref="AR12:AV12"/>
    <mergeCell ref="AW12:AX12"/>
    <mergeCell ref="B13:M14"/>
    <mergeCell ref="N13:AJ13"/>
    <mergeCell ref="AK13:AV13"/>
    <mergeCell ref="AW13:AX13"/>
    <mergeCell ref="N14:AJ14"/>
    <mergeCell ref="B15:M16"/>
    <mergeCell ref="N15:AJ15"/>
    <mergeCell ref="AW15:AX15"/>
    <mergeCell ref="N16:AJ16"/>
    <mergeCell ref="AK16:AV16"/>
    <mergeCell ref="AW16:AX16"/>
    <mergeCell ref="AK15:AO15"/>
    <mergeCell ref="AP15:AQ15"/>
    <mergeCell ref="AM4:AN4"/>
    <mergeCell ref="A5:AY5"/>
    <mergeCell ref="AL6:AQ6"/>
    <mergeCell ref="AR6:AX6"/>
    <mergeCell ref="AU1:AY1"/>
    <mergeCell ref="AW2:AY2"/>
    <mergeCell ref="A1:E1"/>
    <mergeCell ref="AQ4:AY4"/>
    <mergeCell ref="F1:K1"/>
    <mergeCell ref="B10:AJ10"/>
    <mergeCell ref="AK10:AV10"/>
    <mergeCell ref="AW10:AX10"/>
    <mergeCell ref="B11:AJ11"/>
    <mergeCell ref="AK11:AO11"/>
    <mergeCell ref="AP11:AQ11"/>
    <mergeCell ref="AR11:AV11"/>
    <mergeCell ref="AW11:AX11"/>
    <mergeCell ref="AK7:AL7"/>
    <mergeCell ref="AN7:AO7"/>
    <mergeCell ref="AP7:AS7"/>
    <mergeCell ref="AT7:AX7"/>
    <mergeCell ref="B9:AJ9"/>
    <mergeCell ref="AK9:AX9"/>
    <mergeCell ref="AR15:AV15"/>
    <mergeCell ref="P35:T35"/>
    <mergeCell ref="P36:T37"/>
    <mergeCell ref="P38:R38"/>
    <mergeCell ref="P39:R39"/>
    <mergeCell ref="P40:R40"/>
    <mergeCell ref="P41:R41"/>
    <mergeCell ref="P42:R42"/>
    <mergeCell ref="B23:U25"/>
    <mergeCell ref="W23:AJ23"/>
    <mergeCell ref="AK23:AX23"/>
    <mergeCell ref="W24:AJ24"/>
    <mergeCell ref="AK24:AX24"/>
    <mergeCell ref="W25:AJ25"/>
    <mergeCell ref="AK25:AX25"/>
    <mergeCell ref="B19:AX19"/>
    <mergeCell ref="A20:H20"/>
    <mergeCell ref="B21:AJ21"/>
    <mergeCell ref="AK21:AV21"/>
    <mergeCell ref="AW21:AX21"/>
    <mergeCell ref="B22:AJ22"/>
    <mergeCell ref="AK22:AO22"/>
    <mergeCell ref="AR22:AV22"/>
    <mergeCell ref="AW22:AX22"/>
  </mergeCells>
  <phoneticPr fontId="2"/>
  <conditionalFormatting sqref="K31:K32">
    <cfRule type="containsBlanks" dxfId="143" priority="3">
      <formula>LEN(TRIM(K31))=0</formula>
    </cfRule>
  </conditionalFormatting>
  <conditionalFormatting sqref="AK21">
    <cfRule type="expression" dxfId="142" priority="11">
      <formula>$AK$21=""</formula>
    </cfRule>
  </conditionalFormatting>
  <conditionalFormatting sqref="AK22">
    <cfRule type="expression" dxfId="141" priority="12">
      <formula>$AK$22=""</formula>
    </cfRule>
  </conditionalFormatting>
  <conditionalFormatting sqref="AK23">
    <cfRule type="expression" dxfId="140" priority="14">
      <formula>$AK$23=""</formula>
    </cfRule>
  </conditionalFormatting>
  <conditionalFormatting sqref="AK24">
    <cfRule type="expression" dxfId="139" priority="15">
      <formula>$AK$24=""</formula>
    </cfRule>
  </conditionalFormatting>
  <conditionalFormatting sqref="AK25">
    <cfRule type="expression" dxfId="138" priority="16">
      <formula>$AK$25=""</formula>
    </cfRule>
  </conditionalFormatting>
  <conditionalFormatting sqref="AK26">
    <cfRule type="expression" dxfId="137" priority="17">
      <formula>$AK$26=""</formula>
    </cfRule>
  </conditionalFormatting>
  <conditionalFormatting sqref="AK7:AL7">
    <cfRule type="expression" dxfId="136" priority="26">
      <formula>$AK$7=""</formula>
    </cfRule>
  </conditionalFormatting>
  <conditionalFormatting sqref="AM36">
    <cfRule type="expression" dxfId="135" priority="18">
      <formula>$AM$36=""</formula>
    </cfRule>
  </conditionalFormatting>
  <conditionalFormatting sqref="AM37">
    <cfRule type="expression" dxfId="134" priority="19">
      <formula>$AM$37=""</formula>
    </cfRule>
  </conditionalFormatting>
  <conditionalFormatting sqref="AM38">
    <cfRule type="expression" dxfId="133" priority="20">
      <formula>$AM$38=""</formula>
    </cfRule>
  </conditionalFormatting>
  <conditionalFormatting sqref="AM40">
    <cfRule type="expression" dxfId="132" priority="22">
      <formula>$AM$40=""</formula>
    </cfRule>
  </conditionalFormatting>
  <conditionalFormatting sqref="AM31:AV31">
    <cfRule type="expression" dxfId="131" priority="10">
      <formula>$AM$31=""</formula>
    </cfRule>
  </conditionalFormatting>
  <conditionalFormatting sqref="AN7">
    <cfRule type="expression" dxfId="130" priority="25">
      <formula>$AN$7=""</formula>
    </cfRule>
  </conditionalFormatting>
  <conditionalFormatting sqref="AR22">
    <cfRule type="expression" dxfId="129" priority="13">
      <formula>$AR$22=""</formula>
    </cfRule>
  </conditionalFormatting>
  <conditionalFormatting sqref="AR39">
    <cfRule type="expression" dxfId="128" priority="21">
      <formula>$AR$39=""</formula>
    </cfRule>
  </conditionalFormatting>
  <conditionalFormatting sqref="AR40">
    <cfRule type="expression" dxfId="127" priority="23">
      <formula>$AR$40=""</formula>
    </cfRule>
  </conditionalFormatting>
  <conditionalFormatting sqref="AR48">
    <cfRule type="expression" dxfId="126" priority="8">
      <formula>$AR$48=""</formula>
    </cfRule>
  </conditionalFormatting>
  <conditionalFormatting sqref="AU47">
    <cfRule type="expression" dxfId="125" priority="24">
      <formula>$AU$47=""</formula>
    </cfRule>
  </conditionalFormatting>
  <conditionalFormatting sqref="AU48">
    <cfRule type="expression" dxfId="124" priority="9">
      <formula>$AU$48=""</formula>
    </cfRule>
  </conditionalFormatting>
  <dataValidations count="3">
    <dataValidation type="list" allowBlank="1" showInputMessage="1" showErrorMessage="1" sqref="AK23:AX23 AM38:AX38" xr:uid="{606BD4F9-E53B-4606-8F82-38612D6E1884}">
      <formula1>"有,無"</formula1>
    </dataValidation>
    <dataValidation type="list" allowBlank="1" showInputMessage="1" showErrorMessage="1" sqref="AM36:AX36" xr:uid="{60DBE565-E561-4B59-BCA1-DFFC85825FF2}">
      <formula1>"電圧制御方式,電流制御方式"</formula1>
    </dataValidation>
    <dataValidation type="list" allowBlank="1" showInputMessage="1" sqref="AM37:AX37" xr:uid="{A3CCB64B-CAEC-4AB5-9E18-FD489D78227A}">
      <formula1>"％抑制,その他(       )"</formula1>
    </dataValidation>
  </dataValidations>
  <hyperlinks>
    <hyperlink ref="A1" location="はじめに!A1" display="＜はじめにへ" xr:uid="{666F29BC-A334-40A4-83AE-50936F471A53}"/>
    <hyperlink ref="A1:E1" location="入力シート!Print_Area" display="＜入力シートへ" xr:uid="{1148E507-E724-4FBA-A48E-E8B51FC83B82}"/>
    <hyperlink ref="AU1:AY1" location="おわりに!Print_Area" display="おわりに＞" xr:uid="{6B4064E4-E70F-4F11-B806-381C9BCA12EC}"/>
  </hyperlinks>
  <pageMargins left="0.64" right="0.3" top="0.42" bottom="0.38" header="0.32" footer="0.28999999999999998"/>
  <pageSetup paperSize="9" scale="59" orientation="portrait" r:id="rId1"/>
  <headerFooter alignWithMargins="0"/>
  <rowBreaks count="1" manualBreakCount="1">
    <brk id="6" max="10" man="1"/>
  </rowBreaks>
  <colBreaks count="1" manualBreakCount="1">
    <brk id="36" min="1" max="46" man="1"/>
  </colBreaks>
  <ignoredErrors>
    <ignoredError sqref="AM33" unlockedFormula="1"/>
  </ignoredErrors>
  <extLst>
    <ext xmlns:x14="http://schemas.microsoft.com/office/spreadsheetml/2009/9/main" uri="{78C0D931-6437-407d-A8EE-F0AAD7539E65}">
      <x14:conditionalFormattings>
        <x14:conditionalFormatting xmlns:xm="http://schemas.microsoft.com/office/excel/2006/main">
          <x14:cfRule type="expression" priority="1" id="{FCDC350E-D5B7-44F0-8A2F-21422F6BA6A1}">
            <xm:f>入力シート!$E$68&lt;3</xm:f>
            <x14:dxf>
              <fill>
                <patternFill>
                  <bgColor theme="0" tint="-0.24994659260841701"/>
                </patternFill>
              </fill>
            </x14:dxf>
          </x14:cfRule>
          <xm:sqref>A35:AD38 AE35:AY39 U38:AY40 A39:T43 B41:AY49 A42:AY54 A2:AY34</xm:sqref>
        </x14:conditionalFormatting>
        <x14:conditionalFormatting xmlns:xm="http://schemas.microsoft.com/office/excel/2006/main">
          <x14:cfRule type="expression" priority="4" id="{F5259F42-8800-4341-B2BC-91C62D5F380F}">
            <xm:f>入力シート!$E$68&lt;2</xm:f>
            <x14:dxf>
              <fill>
                <patternFill>
                  <bgColor theme="0" tint="-0.24994659260841701"/>
                </patternFill>
              </fill>
            </x14:dxf>
          </x14:cfRule>
          <xm:sqref>B35:AD38</xm:sqref>
        </x14:conditionalFormatting>
        <x14:conditionalFormatting xmlns:xm="http://schemas.microsoft.com/office/excel/2006/main">
          <x14:cfRule type="expression" priority="6" id="{46B2DDED-D50F-46E6-8E71-5377FB8F6804}">
            <xm:f>入力シート!$E$68&lt;2</xm:f>
            <x14:dxf>
              <fill>
                <patternFill>
                  <bgColor theme="0" tint="-0.24994659260841701"/>
                </patternFill>
              </fill>
            </x14:dxf>
          </x14:cfRule>
          <xm:sqref>K44:M44</xm:sqref>
        </x14:conditionalFormatting>
        <x14:conditionalFormatting xmlns:xm="http://schemas.microsoft.com/office/excel/2006/main">
          <x14:cfRule type="expression" priority="7" id="{86865A09-0D5F-4318-BD91-620D12A85273}">
            <xm:f>入力シート!$E$68=1</xm:f>
            <x14:dxf>
              <fill>
                <patternFill>
                  <bgColor theme="0" tint="-0.24994659260841701"/>
                </patternFill>
              </fill>
            </x14:dxf>
          </x14:cfRule>
          <xm:sqref>M1</xm:sqref>
        </x14:conditionalFormatting>
        <x14:conditionalFormatting xmlns:xm="http://schemas.microsoft.com/office/excel/2006/main">
          <x14:cfRule type="expression" priority="5" id="{FE4F6ED8-0B65-436A-A64C-BD4BB4D8EDC1}">
            <xm:f>入力シート!$E$68&lt;2</xm:f>
            <x14:dxf>
              <fill>
                <patternFill>
                  <bgColor theme="0" tint="-0.24994659260841701"/>
                </patternFill>
              </fill>
            </x14:dxf>
          </x14:cfRule>
          <xm:sqref>P39:T42</xm:sqref>
        </x14:conditionalFormatting>
        <x14:conditionalFormatting xmlns:xm="http://schemas.microsoft.com/office/excel/2006/main">
          <x14:cfRule type="expression" priority="2" id="{CB5F4942-749A-4302-960B-6BC8F31F179D}">
            <xm:f>入力シート!$E$146="無"</xm:f>
            <x14:dxf>
              <fill>
                <patternFill>
                  <bgColor theme="0" tint="-0.24994659260841701"/>
                </patternFill>
              </fill>
            </x14:dxf>
          </x14:cfRule>
          <xm:sqref>AK18:AX18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B49"/>
  <sheetViews>
    <sheetView showGridLines="0" view="pageBreakPreview" zoomScale="80" zoomScaleNormal="100" zoomScaleSheetLayoutView="80" workbookViewId="0">
      <pane ySplit="1" topLeftCell="A2" activePane="bottomLeft" state="frozen"/>
      <selection pane="bottomLeft" activeCell="B21" sqref="B21:U21"/>
    </sheetView>
  </sheetViews>
  <sheetFormatPr defaultColWidth="9" defaultRowHeight="13.5" x14ac:dyDescent="0.15"/>
  <cols>
    <col min="1" max="28" width="2.625" style="445" customWidth="1"/>
    <col min="29" max="29" width="5.875" style="445" customWidth="1"/>
    <col min="30" max="44" width="2.625" style="445" customWidth="1"/>
    <col min="45" max="51" width="9" style="445"/>
    <col min="52" max="54" width="9" style="445" customWidth="1"/>
    <col min="55" max="16384" width="9" style="445"/>
  </cols>
  <sheetData>
    <row r="1" spans="1:54" ht="20.100000000000001" customHeight="1" thickBot="1" x14ac:dyDescent="0.2">
      <c r="A1" s="1016" t="s">
        <v>216</v>
      </c>
      <c r="B1" s="1016"/>
      <c r="C1" s="1016"/>
      <c r="D1" s="1016"/>
      <c r="E1" s="1016"/>
      <c r="F1" s="1111"/>
      <c r="G1" s="1111"/>
      <c r="H1" s="1111"/>
      <c r="I1" s="1111"/>
      <c r="J1" s="1111"/>
      <c r="K1" s="1111"/>
      <c r="L1" s="1111"/>
      <c r="M1" s="446" t="s">
        <v>217</v>
      </c>
      <c r="N1" s="2"/>
      <c r="O1" s="2"/>
      <c r="P1" s="2"/>
      <c r="Q1" s="2"/>
      <c r="R1" s="2"/>
      <c r="S1" s="2"/>
      <c r="T1" s="2"/>
      <c r="U1" s="447"/>
      <c r="V1" s="447"/>
      <c r="W1" s="447"/>
      <c r="X1" s="2"/>
      <c r="Y1" s="448"/>
      <c r="Z1" s="621"/>
      <c r="AA1" s="621"/>
      <c r="AB1" s="621"/>
      <c r="AC1" s="622"/>
      <c r="AD1" s="622"/>
      <c r="AE1" s="622"/>
      <c r="AF1" s="622"/>
      <c r="AG1" s="7"/>
      <c r="AN1" s="1159" t="s">
        <v>218</v>
      </c>
      <c r="AO1" s="1159"/>
      <c r="AP1" s="1159"/>
      <c r="AQ1" s="1159"/>
      <c r="AR1" s="1159"/>
    </row>
    <row r="2" spans="1:54" ht="14.25" thickTop="1" x14ac:dyDescent="0.15">
      <c r="A2" s="456"/>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7" t="s">
        <v>304</v>
      </c>
    </row>
    <row r="3" spans="1:54" ht="14.25" thickBot="1" x14ac:dyDescent="0.2">
      <c r="A3" s="456"/>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78"/>
      <c r="AR3" s="457"/>
    </row>
    <row r="4" spans="1:54" x14ac:dyDescent="0.15">
      <c r="A4" s="489"/>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1412"/>
      <c r="AI4" s="1412"/>
      <c r="AJ4" s="1115" t="str">
        <f>IF(入力シート!E10="","",入力シート!E10)</f>
        <v/>
      </c>
      <c r="AK4" s="1115"/>
      <c r="AL4" s="1115"/>
      <c r="AM4" s="1115"/>
      <c r="AN4" s="1115"/>
      <c r="AO4" s="1115"/>
      <c r="AP4" s="1115"/>
      <c r="AQ4" s="1115"/>
      <c r="AR4" s="1116"/>
    </row>
    <row r="5" spans="1:54" ht="18.75" customHeight="1" x14ac:dyDescent="0.15">
      <c r="A5" s="1348" t="s">
        <v>373</v>
      </c>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504"/>
    </row>
    <row r="6" spans="1:54" ht="22.5" customHeight="1" x14ac:dyDescent="0.15">
      <c r="A6" s="499"/>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t="s">
        <v>374</v>
      </c>
      <c r="AD6" s="456"/>
      <c r="AE6" s="456"/>
      <c r="AF6" s="456"/>
      <c r="AG6" s="456"/>
      <c r="AH6" s="623"/>
      <c r="AI6" s="1415" t="str">
        <f>IF(入力シート!E19="","",入力シート!E19)</f>
        <v/>
      </c>
      <c r="AJ6" s="1415"/>
      <c r="AK6" s="1415"/>
      <c r="AL6" s="1416"/>
      <c r="AM6" s="1416"/>
      <c r="AN6" s="1416"/>
      <c r="AO6" s="1416"/>
      <c r="AP6" s="1416"/>
      <c r="AQ6" s="1416"/>
      <c r="AR6" s="504"/>
      <c r="BB6"/>
    </row>
    <row r="7" spans="1:54" ht="22.5" customHeight="1" x14ac:dyDescent="0.15">
      <c r="A7" s="499"/>
      <c r="B7" s="456"/>
      <c r="C7" s="456"/>
      <c r="D7" s="456"/>
      <c r="E7" s="456"/>
      <c r="F7" s="456"/>
      <c r="G7" s="456"/>
      <c r="H7" s="456"/>
      <c r="I7" s="456"/>
      <c r="J7" s="456"/>
      <c r="K7" s="456"/>
      <c r="L7" s="456"/>
      <c r="M7" s="456"/>
      <c r="N7" s="456"/>
      <c r="O7" s="456"/>
      <c r="P7" s="456"/>
      <c r="Q7" s="456"/>
      <c r="R7" s="456"/>
      <c r="S7" s="456"/>
      <c r="T7" s="456"/>
      <c r="U7" s="456"/>
      <c r="V7" s="624"/>
      <c r="W7" s="624"/>
      <c r="X7" s="624"/>
      <c r="Y7" s="624"/>
      <c r="Z7" s="624"/>
      <c r="AA7" s="624"/>
      <c r="AB7" s="1417" t="str">
        <f>IF('様式３（直流発電設備）① '!AK7="","",'様式３（直流発電設備）① '!AK7)</f>
        <v/>
      </c>
      <c r="AC7" s="1418"/>
      <c r="AD7" s="842" t="s">
        <v>156</v>
      </c>
      <c r="AE7" s="1419" t="str">
        <f>IF('様式３（直流発電設備）① '!AN7="","",'様式３（直流発電設備）① '!AN7)</f>
        <v/>
      </c>
      <c r="AF7" s="1419"/>
      <c r="AG7" s="1349" t="s">
        <v>309</v>
      </c>
      <c r="AH7" s="1349"/>
      <c r="AI7" s="1349"/>
      <c r="AJ7" s="1349"/>
      <c r="AK7" s="1350"/>
      <c r="AL7" s="1351" t="str">
        <f>IF(入力シート!E72="","",IF(入力シート!E72="選択してください","",入力シート!E72))</f>
        <v/>
      </c>
      <c r="AM7" s="1352"/>
      <c r="AN7" s="1352"/>
      <c r="AO7" s="1352"/>
      <c r="AP7" s="1352"/>
      <c r="AQ7" s="1353"/>
      <c r="AR7" s="625"/>
    </row>
    <row r="8" spans="1:54" ht="15" customHeight="1" x14ac:dyDescent="0.15">
      <c r="A8" s="499" t="s">
        <v>375</v>
      </c>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504"/>
    </row>
    <row r="9" spans="1:54" ht="18.75" customHeight="1" x14ac:dyDescent="0.15">
      <c r="A9" s="499"/>
      <c r="B9" s="1338" t="s">
        <v>376</v>
      </c>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64"/>
      <c r="AA9" s="978" t="s">
        <v>273</v>
      </c>
      <c r="AB9" s="1335"/>
      <c r="AC9" s="1335"/>
      <c r="AD9" s="1335"/>
      <c r="AE9" s="1335"/>
      <c r="AF9" s="1335"/>
      <c r="AG9" s="1335"/>
      <c r="AH9" s="1335"/>
      <c r="AI9" s="1335"/>
      <c r="AJ9" s="1335"/>
      <c r="AK9" s="1335"/>
      <c r="AL9" s="1335"/>
      <c r="AM9" s="1335"/>
      <c r="AN9" s="1335"/>
      <c r="AO9" s="1335"/>
      <c r="AP9" s="1335"/>
      <c r="AQ9" s="1336"/>
      <c r="AR9" s="504"/>
    </row>
    <row r="10" spans="1:54" ht="18.75" customHeight="1" x14ac:dyDescent="0.15">
      <c r="A10" s="499"/>
      <c r="B10" s="1338" t="s">
        <v>377</v>
      </c>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64"/>
      <c r="AA10" s="1333">
        <f>IF(入力シート!E73="","",入力シート!E73)</f>
        <v>0</v>
      </c>
      <c r="AB10" s="1334"/>
      <c r="AC10" s="1334"/>
      <c r="AD10" s="1334"/>
      <c r="AE10" s="1334"/>
      <c r="AF10" s="1334"/>
      <c r="AG10" s="1334"/>
      <c r="AH10" s="1334"/>
      <c r="AI10" s="1334"/>
      <c r="AJ10" s="1334"/>
      <c r="AK10" s="1334"/>
      <c r="AL10" s="1334"/>
      <c r="AM10" s="1334"/>
      <c r="AN10" s="1334"/>
      <c r="AO10" s="1335" t="s">
        <v>378</v>
      </c>
      <c r="AP10" s="1335"/>
      <c r="AQ10" s="1336"/>
      <c r="AR10" s="504"/>
    </row>
    <row r="11" spans="1:54" x14ac:dyDescent="0.15">
      <c r="A11" s="499"/>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504"/>
    </row>
    <row r="12" spans="1:54" ht="15" customHeight="1" x14ac:dyDescent="0.15">
      <c r="A12" s="499" t="s">
        <v>379</v>
      </c>
      <c r="B12" s="456"/>
      <c r="C12" s="456"/>
      <c r="D12" s="456"/>
      <c r="E12" s="456"/>
      <c r="F12" s="456"/>
      <c r="G12" s="456"/>
      <c r="H12" s="456"/>
      <c r="I12" s="456"/>
      <c r="J12" s="456"/>
      <c r="K12" s="456"/>
      <c r="L12" s="456"/>
      <c r="M12" s="456"/>
      <c r="N12" s="456"/>
      <c r="O12" s="456"/>
      <c r="P12" s="456"/>
      <c r="Q12" s="456"/>
      <c r="R12" s="456"/>
      <c r="S12" s="456"/>
      <c r="T12" s="456"/>
      <c r="U12" s="456"/>
      <c r="V12" s="458"/>
      <c r="W12" s="458"/>
      <c r="X12" s="458"/>
      <c r="Y12" s="458"/>
      <c r="Z12" s="458"/>
      <c r="AA12" s="458"/>
      <c r="AB12" s="458"/>
      <c r="AC12" s="456"/>
      <c r="AD12" s="456"/>
      <c r="AE12" s="456"/>
      <c r="AF12" s="456"/>
      <c r="AG12" s="456"/>
      <c r="AH12" s="456"/>
      <c r="AI12" s="456"/>
      <c r="AJ12" s="456"/>
      <c r="AK12" s="456"/>
      <c r="AL12" s="456"/>
      <c r="AM12" s="456"/>
      <c r="AN12" s="456"/>
      <c r="AO12" s="456"/>
      <c r="AP12" s="456"/>
      <c r="AQ12" s="456"/>
      <c r="AR12" s="504"/>
    </row>
    <row r="13" spans="1:54" ht="21" customHeight="1" x14ac:dyDescent="0.15">
      <c r="A13" s="499"/>
      <c r="B13" s="1338" t="s">
        <v>380</v>
      </c>
      <c r="C13" s="1048"/>
      <c r="D13" s="1048"/>
      <c r="E13" s="1048"/>
      <c r="F13" s="1048"/>
      <c r="G13" s="1048"/>
      <c r="H13" s="1048"/>
      <c r="I13" s="1064"/>
      <c r="J13" s="1338" t="s">
        <v>381</v>
      </c>
      <c r="K13" s="1048"/>
      <c r="L13" s="1048"/>
      <c r="M13" s="1048"/>
      <c r="N13" s="1048" t="str">
        <f>IF(入力シート!E74="","",入力シート!E74)</f>
        <v/>
      </c>
      <c r="O13" s="1048"/>
      <c r="P13" s="1048"/>
      <c r="Q13" s="1048"/>
      <c r="R13" s="1048"/>
      <c r="S13" s="1048"/>
      <c r="T13" s="1048"/>
      <c r="U13" s="1048"/>
      <c r="V13" s="1048"/>
      <c r="W13" s="1048"/>
      <c r="X13" s="1048"/>
      <c r="Y13" s="1048"/>
      <c r="Z13" s="1048"/>
      <c r="AA13" s="1048" t="s">
        <v>382</v>
      </c>
      <c r="AB13" s="1048"/>
      <c r="AC13" s="1048"/>
      <c r="AD13" s="1048"/>
      <c r="AE13" s="1048" t="str">
        <f>IF(入力シート!E75="","",入力シート!E75)</f>
        <v/>
      </c>
      <c r="AF13" s="1048"/>
      <c r="AG13" s="1048"/>
      <c r="AH13" s="1048"/>
      <c r="AI13" s="1048"/>
      <c r="AJ13" s="1048"/>
      <c r="AK13" s="1048"/>
      <c r="AL13" s="1048"/>
      <c r="AM13" s="1048"/>
      <c r="AN13" s="1048"/>
      <c r="AO13" s="1048"/>
      <c r="AP13" s="1048"/>
      <c r="AQ13" s="1064"/>
      <c r="AR13" s="504"/>
    </row>
    <row r="14" spans="1:54" ht="21" customHeight="1" x14ac:dyDescent="0.15">
      <c r="A14" s="499"/>
      <c r="B14" s="1338" t="s">
        <v>383</v>
      </c>
      <c r="C14" s="1048"/>
      <c r="D14" s="1048"/>
      <c r="E14" s="1048"/>
      <c r="F14" s="1048"/>
      <c r="G14" s="1048"/>
      <c r="H14" s="1048"/>
      <c r="I14" s="1064"/>
      <c r="J14" s="978" t="str">
        <f>IF(入力シート!E76="","",IF(入力シート!E76="選択してください","",入力シート!E76))</f>
        <v/>
      </c>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6"/>
      <c r="AR14" s="504"/>
      <c r="AZ14"/>
    </row>
    <row r="15" spans="1:54" ht="21" customHeight="1" x14ac:dyDescent="0.15">
      <c r="A15" s="499"/>
      <c r="B15" s="1338" t="s">
        <v>384</v>
      </c>
      <c r="C15" s="1048"/>
      <c r="D15" s="1048"/>
      <c r="E15" s="1048"/>
      <c r="F15" s="1048"/>
      <c r="G15" s="1048"/>
      <c r="H15" s="1048"/>
      <c r="I15" s="1339"/>
      <c r="J15" s="1045" t="str">
        <f>IF(入力シート!E77="","",入力シート!E77)</f>
        <v/>
      </c>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35" t="s">
        <v>385</v>
      </c>
      <c r="AP15" s="1335"/>
      <c r="AQ15" s="1336"/>
      <c r="AR15" s="504"/>
      <c r="AZ15"/>
    </row>
    <row r="16" spans="1:54" ht="21" customHeight="1" x14ac:dyDescent="0.15">
      <c r="A16" s="499"/>
      <c r="B16" s="1338" t="s">
        <v>386</v>
      </c>
      <c r="C16" s="1048"/>
      <c r="D16" s="1048"/>
      <c r="E16" s="1048"/>
      <c r="F16" s="1048"/>
      <c r="G16" s="1048"/>
      <c r="H16" s="1048"/>
      <c r="I16" s="1339"/>
      <c r="J16" s="1045" t="str">
        <f>IF(入力シート!E71="","",入力シート!E71)</f>
        <v/>
      </c>
      <c r="K16" s="134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35" t="s">
        <v>387</v>
      </c>
      <c r="AP16" s="1335"/>
      <c r="AQ16" s="1336"/>
      <c r="AR16" s="504"/>
      <c r="AZ16"/>
    </row>
    <row r="17" spans="1:52" ht="21" customHeight="1" x14ac:dyDescent="0.15">
      <c r="A17" s="499"/>
      <c r="B17" s="1338" t="s">
        <v>388</v>
      </c>
      <c r="C17" s="1048"/>
      <c r="D17" s="1048"/>
      <c r="E17" s="1048"/>
      <c r="F17" s="1048"/>
      <c r="G17" s="1048"/>
      <c r="H17" s="1048"/>
      <c r="I17" s="1339"/>
      <c r="J17" s="1119"/>
      <c r="K17" s="1174"/>
      <c r="L17" s="1174"/>
      <c r="M17" s="1174"/>
      <c r="N17" s="1174"/>
      <c r="O17" s="1174"/>
      <c r="P17" s="1174"/>
      <c r="Q17" s="1174"/>
      <c r="R17" s="1174"/>
      <c r="S17" s="1174"/>
      <c r="T17" s="1174"/>
      <c r="U17" s="1174"/>
      <c r="V17" s="1174"/>
      <c r="W17" s="1174"/>
      <c r="X17" s="1335" t="s">
        <v>389</v>
      </c>
      <c r="Y17" s="1335"/>
      <c r="Z17" s="1336"/>
      <c r="AA17" s="1119"/>
      <c r="AB17" s="1174"/>
      <c r="AC17" s="1174"/>
      <c r="AD17" s="1174"/>
      <c r="AE17" s="1174"/>
      <c r="AF17" s="1174"/>
      <c r="AG17" s="1174"/>
      <c r="AH17" s="1174"/>
      <c r="AI17" s="1174"/>
      <c r="AJ17" s="1174"/>
      <c r="AK17" s="1174"/>
      <c r="AL17" s="1174"/>
      <c r="AM17" s="1174"/>
      <c r="AN17" s="1174"/>
      <c r="AO17" s="1335" t="s">
        <v>387</v>
      </c>
      <c r="AP17" s="1335"/>
      <c r="AQ17" s="1336"/>
      <c r="AR17" s="504"/>
      <c r="AZ17"/>
    </row>
    <row r="18" spans="1:52" ht="21" customHeight="1" x14ac:dyDescent="0.15">
      <c r="A18" s="499"/>
      <c r="B18" s="1338" t="s">
        <v>390</v>
      </c>
      <c r="C18" s="1048"/>
      <c r="D18" s="1048"/>
      <c r="E18" s="1048"/>
      <c r="F18" s="1048"/>
      <c r="G18" s="1048"/>
      <c r="H18" s="1048"/>
      <c r="I18" s="1339"/>
      <c r="J18" s="1413"/>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335" t="s">
        <v>391</v>
      </c>
      <c r="AP18" s="1335"/>
      <c r="AQ18" s="1336"/>
      <c r="AR18" s="504"/>
      <c r="AZ18"/>
    </row>
    <row r="19" spans="1:52" ht="21" customHeight="1" x14ac:dyDescent="0.15">
      <c r="A19" s="499"/>
      <c r="B19" s="1338" t="s">
        <v>392</v>
      </c>
      <c r="C19" s="1048"/>
      <c r="D19" s="1048"/>
      <c r="E19" s="1048"/>
      <c r="F19" s="1048"/>
      <c r="G19" s="1048"/>
      <c r="H19" s="1048"/>
      <c r="I19" s="1048"/>
      <c r="J19" s="1048"/>
      <c r="K19" s="1048"/>
      <c r="L19" s="1048"/>
      <c r="M19" s="1048"/>
      <c r="N19" s="1048"/>
      <c r="O19" s="1048"/>
      <c r="P19" s="1048"/>
      <c r="Q19" s="1048"/>
      <c r="R19" s="1048"/>
      <c r="S19" s="1048"/>
      <c r="T19" s="1048"/>
      <c r="U19" s="1064"/>
      <c r="V19" s="1045" t="str">
        <f>IF(入力シート!E78="","",入力シート!E78)</f>
        <v/>
      </c>
      <c r="W19" s="1347"/>
      <c r="X19" s="1347"/>
      <c r="Y19" s="1347"/>
      <c r="Z19" s="1347"/>
      <c r="AA19" s="1347"/>
      <c r="AB19" s="1347"/>
      <c r="AC19" s="1347"/>
      <c r="AD19" s="1347"/>
      <c r="AE19" s="1347"/>
      <c r="AF19" s="1347"/>
      <c r="AG19" s="1347"/>
      <c r="AH19" s="1347"/>
      <c r="AI19" s="1347"/>
      <c r="AJ19" s="1347"/>
      <c r="AK19" s="1347"/>
      <c r="AL19" s="1347"/>
      <c r="AM19" s="1347"/>
      <c r="AN19" s="1347"/>
      <c r="AO19" s="1335" t="s">
        <v>393</v>
      </c>
      <c r="AP19" s="1335"/>
      <c r="AQ19" s="1336"/>
      <c r="AR19" s="504"/>
      <c r="AZ19"/>
    </row>
    <row r="20" spans="1:52" ht="21" customHeight="1" x14ac:dyDescent="0.15">
      <c r="A20" s="499"/>
      <c r="B20" s="1338" t="s">
        <v>394</v>
      </c>
      <c r="C20" s="1048"/>
      <c r="D20" s="1048"/>
      <c r="E20" s="1048"/>
      <c r="F20" s="1048"/>
      <c r="G20" s="1048"/>
      <c r="H20" s="1048"/>
      <c r="I20" s="1048"/>
      <c r="J20" s="1048"/>
      <c r="K20" s="1048"/>
      <c r="L20" s="1048"/>
      <c r="M20" s="1048"/>
      <c r="N20" s="1048"/>
      <c r="O20" s="1048"/>
      <c r="P20" s="1048"/>
      <c r="Q20" s="1048"/>
      <c r="R20" s="1048"/>
      <c r="S20" s="1048"/>
      <c r="T20" s="1048"/>
      <c r="U20" s="1064"/>
      <c r="V20" s="477"/>
      <c r="W20" s="531"/>
      <c r="X20" s="531"/>
      <c r="Y20" s="1395" t="str">
        <f>IF(入力シート!E79="","",入力シート!E79)</f>
        <v/>
      </c>
      <c r="Z20" s="1395"/>
      <c r="AA20" s="1395"/>
      <c r="AB20" s="1395"/>
      <c r="AC20" s="531" t="s">
        <v>719</v>
      </c>
      <c r="AD20" s="1335" t="s">
        <v>156</v>
      </c>
      <c r="AE20" s="1335"/>
      <c r="AF20" s="1335"/>
      <c r="AG20" s="531"/>
      <c r="AH20" s="531"/>
      <c r="AI20" s="531"/>
      <c r="AJ20" s="531"/>
      <c r="AK20" s="1396" t="str">
        <f>IF(入力シート!H79="","",入力シート!H79)</f>
        <v/>
      </c>
      <c r="AL20" s="1396"/>
      <c r="AM20" s="1396"/>
      <c r="AN20" s="1396"/>
      <c r="AO20" s="1335" t="s">
        <v>719</v>
      </c>
      <c r="AP20" s="1335"/>
      <c r="AQ20" s="1336"/>
      <c r="AR20" s="504"/>
      <c r="AZ20"/>
    </row>
    <row r="21" spans="1:52" ht="21" customHeight="1" x14ac:dyDescent="0.15">
      <c r="A21" s="499"/>
      <c r="B21" s="1338" t="s">
        <v>395</v>
      </c>
      <c r="C21" s="1048"/>
      <c r="D21" s="1048"/>
      <c r="E21" s="1048"/>
      <c r="F21" s="1048"/>
      <c r="G21" s="1048"/>
      <c r="H21" s="1048"/>
      <c r="I21" s="1048"/>
      <c r="J21" s="1048"/>
      <c r="K21" s="1048"/>
      <c r="L21" s="1048"/>
      <c r="M21" s="1048"/>
      <c r="N21" s="1048"/>
      <c r="O21" s="1048"/>
      <c r="P21" s="1048"/>
      <c r="Q21" s="1048"/>
      <c r="R21" s="1048"/>
      <c r="S21" s="1048"/>
      <c r="T21" s="1048"/>
      <c r="U21" s="1064"/>
      <c r="V21" s="1165"/>
      <c r="W21" s="1166"/>
      <c r="X21" s="1166"/>
      <c r="Y21" s="1166"/>
      <c r="Z21" s="1166"/>
      <c r="AA21" s="1166"/>
      <c r="AB21" s="1166"/>
      <c r="AC21" s="1166"/>
      <c r="AD21" s="1166"/>
      <c r="AE21" s="1166"/>
      <c r="AF21" s="1166"/>
      <c r="AG21" s="1166"/>
      <c r="AH21" s="1166"/>
      <c r="AI21" s="1166"/>
      <c r="AJ21" s="1166"/>
      <c r="AK21" s="1166"/>
      <c r="AL21" s="1166"/>
      <c r="AM21" s="1166"/>
      <c r="AN21" s="1166"/>
      <c r="AO21" s="962" t="s">
        <v>396</v>
      </c>
      <c r="AP21" s="962"/>
      <c r="AQ21" s="1163"/>
      <c r="AR21" s="504"/>
      <c r="AZ21"/>
    </row>
    <row r="22" spans="1:52" ht="21" customHeight="1" x14ac:dyDescent="0.15">
      <c r="A22" s="499"/>
      <c r="B22" s="1105" t="s">
        <v>397</v>
      </c>
      <c r="C22" s="1106"/>
      <c r="D22" s="1106"/>
      <c r="E22" s="1106"/>
      <c r="F22" s="1106"/>
      <c r="G22" s="1106"/>
      <c r="H22" s="1106"/>
      <c r="I22" s="1106"/>
      <c r="J22" s="1127" t="str">
        <f>IF(入力シート!E81="","",入力シート!E81)</f>
        <v/>
      </c>
      <c r="K22" s="1149"/>
      <c r="L22" s="1149"/>
      <c r="M22" s="962" t="s">
        <v>398</v>
      </c>
      <c r="N22" s="962"/>
      <c r="O22" s="962"/>
      <c r="P22" s="962"/>
      <c r="Q22" s="1149" t="str">
        <f>IF(入力シート!H81="","",入力シート!H81)</f>
        <v/>
      </c>
      <c r="R22" s="1149"/>
      <c r="S22" s="1149"/>
      <c r="T22" s="1128" t="s">
        <v>396</v>
      </c>
      <c r="U22" s="1397"/>
      <c r="V22" s="961" t="s">
        <v>399</v>
      </c>
      <c r="W22" s="962"/>
      <c r="X22" s="962"/>
      <c r="Y22" s="962"/>
      <c r="Z22" s="962"/>
      <c r="AA22" s="962"/>
      <c r="AB22" s="962"/>
      <c r="AC22" s="1163"/>
      <c r="AD22" s="1127" t="str">
        <f>IF(入力シート!E80="","",入力シート!E80)</f>
        <v/>
      </c>
      <c r="AE22" s="1149"/>
      <c r="AF22" s="1149"/>
      <c r="AG22" s="962" t="s">
        <v>400</v>
      </c>
      <c r="AH22" s="962"/>
      <c r="AI22" s="962"/>
      <c r="AJ22" s="962"/>
      <c r="AK22" s="962"/>
      <c r="AL22" s="1149" t="str">
        <f>IF(入力シート!H80="","",入力シート!H80)</f>
        <v/>
      </c>
      <c r="AM22" s="1149"/>
      <c r="AN22" s="1149"/>
      <c r="AO22" s="962" t="s">
        <v>396</v>
      </c>
      <c r="AP22" s="962"/>
      <c r="AQ22" s="1163"/>
      <c r="AR22" s="504"/>
      <c r="AZ22"/>
    </row>
    <row r="23" spans="1:52" ht="21" customHeight="1" x14ac:dyDescent="0.15">
      <c r="A23" s="499"/>
      <c r="B23" s="1387" t="s">
        <v>401</v>
      </c>
      <c r="C23" s="1388"/>
      <c r="D23" s="1388"/>
      <c r="E23" s="1388"/>
      <c r="F23" s="1388"/>
      <c r="G23" s="1388"/>
      <c r="H23" s="1388"/>
      <c r="I23" s="1388"/>
      <c r="J23" s="1382" t="s">
        <v>402</v>
      </c>
      <c r="K23" s="1382"/>
      <c r="L23" s="1382"/>
      <c r="M23" s="1382"/>
      <c r="N23" s="1382"/>
      <c r="O23" s="1382"/>
      <c r="P23" s="1382"/>
      <c r="Q23" s="1382"/>
      <c r="R23" s="1382"/>
      <c r="S23" s="1382"/>
      <c r="T23" s="1382"/>
      <c r="U23" s="1382"/>
      <c r="V23" s="1371" t="str">
        <f>IF(入力シート!E82="","",入力シート!E82)</f>
        <v/>
      </c>
      <c r="W23" s="1372"/>
      <c r="X23" s="1372"/>
      <c r="Y23" s="1372"/>
      <c r="Z23" s="1372"/>
      <c r="AA23" s="1372"/>
      <c r="AB23" s="1372"/>
      <c r="AC23" s="1372"/>
      <c r="AD23" s="1372"/>
      <c r="AE23" s="1372"/>
      <c r="AF23" s="1372"/>
      <c r="AG23" s="1372"/>
      <c r="AH23" s="1372"/>
      <c r="AI23" s="1372"/>
      <c r="AJ23" s="1372"/>
      <c r="AK23" s="1372"/>
      <c r="AL23" s="1372"/>
      <c r="AM23" s="1372"/>
      <c r="AN23" s="1372"/>
      <c r="AO23" s="962" t="s">
        <v>403</v>
      </c>
      <c r="AP23" s="962"/>
      <c r="AQ23" s="1163"/>
      <c r="AR23" s="504"/>
      <c r="AT23"/>
      <c r="AZ23"/>
    </row>
    <row r="24" spans="1:52" ht="21" customHeight="1" x14ac:dyDescent="0.15">
      <c r="A24" s="499"/>
      <c r="B24" s="1389"/>
      <c r="C24" s="1390"/>
      <c r="D24" s="1390"/>
      <c r="E24" s="1390"/>
      <c r="F24" s="1390"/>
      <c r="G24" s="1390"/>
      <c r="H24" s="1390"/>
      <c r="I24" s="1391"/>
      <c r="J24" s="1369" t="s">
        <v>404</v>
      </c>
      <c r="K24" s="1370"/>
      <c r="L24" s="1370"/>
      <c r="M24" s="1370"/>
      <c r="N24" s="1370"/>
      <c r="O24" s="1370"/>
      <c r="P24" s="1370"/>
      <c r="Q24" s="1370"/>
      <c r="R24" s="1370"/>
      <c r="S24" s="1370"/>
      <c r="T24" s="1370"/>
      <c r="U24" s="1370"/>
      <c r="V24" s="1371" t="str">
        <f>IF(入力シート!E83="","",入力シート!E83)</f>
        <v/>
      </c>
      <c r="W24" s="1372"/>
      <c r="X24" s="1372"/>
      <c r="Y24" s="1372"/>
      <c r="Z24" s="1372"/>
      <c r="AA24" s="1372"/>
      <c r="AB24" s="1372"/>
      <c r="AC24" s="1372"/>
      <c r="AD24" s="1372"/>
      <c r="AE24" s="1372"/>
      <c r="AF24" s="1372"/>
      <c r="AG24" s="1372"/>
      <c r="AH24" s="1372"/>
      <c r="AI24" s="1372"/>
      <c r="AJ24" s="1372"/>
      <c r="AK24" s="1372"/>
      <c r="AL24" s="1372"/>
      <c r="AM24" s="1372"/>
      <c r="AN24" s="1372"/>
      <c r="AO24" s="962" t="s">
        <v>403</v>
      </c>
      <c r="AP24" s="962"/>
      <c r="AQ24" s="1163"/>
      <c r="AR24" s="504"/>
      <c r="AZ24"/>
    </row>
    <row r="25" spans="1:52" ht="21" customHeight="1" x14ac:dyDescent="0.15">
      <c r="A25" s="897"/>
      <c r="B25" s="1387" t="s">
        <v>911</v>
      </c>
      <c r="C25" s="1388"/>
      <c r="D25" s="1388"/>
      <c r="E25" s="1388"/>
      <c r="F25" s="1388"/>
      <c r="G25" s="1388"/>
      <c r="H25" s="1388"/>
      <c r="I25" s="1388"/>
      <c r="J25" s="1382" t="s">
        <v>904</v>
      </c>
      <c r="K25" s="1382"/>
      <c r="L25" s="1382"/>
      <c r="M25" s="1382"/>
      <c r="N25" s="1382"/>
      <c r="O25" s="1382"/>
      <c r="P25" s="1382"/>
      <c r="Q25" s="1382"/>
      <c r="R25" s="1382"/>
      <c r="S25" s="1382"/>
      <c r="T25" s="1382"/>
      <c r="U25" s="1382"/>
      <c r="V25" s="895"/>
      <c r="W25" s="896"/>
      <c r="X25" s="896"/>
      <c r="Y25" s="1394" t="str">
        <f>IF(入力シート!E84="","",入力シート!E84)</f>
        <v/>
      </c>
      <c r="Z25" s="1394"/>
      <c r="AA25" s="1394"/>
      <c r="AB25" s="1394"/>
      <c r="AC25" s="896" t="s">
        <v>396</v>
      </c>
      <c r="AD25" s="1335" t="s">
        <v>156</v>
      </c>
      <c r="AE25" s="1335"/>
      <c r="AF25" s="1335"/>
      <c r="AG25" s="896"/>
      <c r="AH25" s="896"/>
      <c r="AI25" s="896"/>
      <c r="AJ25" s="896"/>
      <c r="AK25" s="1394" t="str">
        <f>IF(入力シート!H84="","",入力シート!H84)</f>
        <v/>
      </c>
      <c r="AL25" s="1394"/>
      <c r="AM25" s="1394"/>
      <c r="AN25" s="1394"/>
      <c r="AO25" s="962" t="s">
        <v>396</v>
      </c>
      <c r="AP25" s="962"/>
      <c r="AQ25" s="1163"/>
      <c r="AR25" s="504"/>
      <c r="AZ25"/>
    </row>
    <row r="26" spans="1:52" ht="21" customHeight="1" x14ac:dyDescent="0.15">
      <c r="A26" s="897"/>
      <c r="B26" s="1389"/>
      <c r="C26" s="1390"/>
      <c r="D26" s="1390"/>
      <c r="E26" s="1390"/>
      <c r="F26" s="1390"/>
      <c r="G26" s="1390"/>
      <c r="H26" s="1390"/>
      <c r="I26" s="1391"/>
      <c r="J26" s="1369" t="s">
        <v>905</v>
      </c>
      <c r="K26" s="1370"/>
      <c r="L26" s="1370"/>
      <c r="M26" s="1370"/>
      <c r="N26" s="1370"/>
      <c r="O26" s="1370"/>
      <c r="P26" s="1370"/>
      <c r="Q26" s="1370"/>
      <c r="R26" s="1370"/>
      <c r="S26" s="1370"/>
      <c r="T26" s="1370"/>
      <c r="U26" s="1370"/>
      <c r="V26" s="1392" t="str">
        <f>IF(入力シート!E85="","",入力シート!E85)</f>
        <v/>
      </c>
      <c r="W26" s="1393"/>
      <c r="X26" s="1393"/>
      <c r="Y26" s="1393"/>
      <c r="Z26" s="1393"/>
      <c r="AA26" s="1393"/>
      <c r="AB26" s="1393"/>
      <c r="AC26" s="1393"/>
      <c r="AD26" s="1393"/>
      <c r="AE26" s="1393"/>
      <c r="AF26" s="1393"/>
      <c r="AG26" s="1393"/>
      <c r="AH26" s="1393"/>
      <c r="AI26" s="1393"/>
      <c r="AJ26" s="1393"/>
      <c r="AK26" s="1393"/>
      <c r="AL26" s="1393"/>
      <c r="AM26" s="1393"/>
      <c r="AN26" s="1393"/>
      <c r="AO26" s="962" t="s">
        <v>396</v>
      </c>
      <c r="AP26" s="962"/>
      <c r="AQ26" s="1163"/>
      <c r="AR26" s="504"/>
      <c r="AZ26"/>
    </row>
    <row r="27" spans="1:52" ht="33" customHeight="1" x14ac:dyDescent="0.15">
      <c r="A27" s="499"/>
      <c r="B27" s="1343" t="s">
        <v>916</v>
      </c>
      <c r="C27" s="1344"/>
      <c r="D27" s="1344"/>
      <c r="E27" s="1344"/>
      <c r="F27" s="1344"/>
      <c r="G27" s="1344"/>
      <c r="H27" s="1344"/>
      <c r="I27" s="1344"/>
      <c r="J27" s="1344"/>
      <c r="K27" s="1344"/>
      <c r="L27" s="1344"/>
      <c r="M27" s="1344"/>
      <c r="N27" s="1344"/>
      <c r="O27" s="1344"/>
      <c r="P27" s="1344"/>
      <c r="Q27" s="1344"/>
      <c r="R27" s="1344"/>
      <c r="S27" s="1344"/>
      <c r="T27" s="1344"/>
      <c r="U27" s="1345"/>
      <c r="V27" s="1363"/>
      <c r="W27" s="1364"/>
      <c r="X27" s="1364"/>
      <c r="Y27" s="1364"/>
      <c r="Z27" s="1364"/>
      <c r="AA27" s="1364"/>
      <c r="AB27" s="1364"/>
      <c r="AC27" s="1365"/>
      <c r="AD27" s="1365"/>
      <c r="AE27" s="1365"/>
      <c r="AF27" s="1365"/>
      <c r="AG27" s="1365"/>
      <c r="AH27" s="1365"/>
      <c r="AI27" s="1365"/>
      <c r="AJ27" s="1365"/>
      <c r="AK27" s="1365"/>
      <c r="AL27" s="1365"/>
      <c r="AM27" s="1365"/>
      <c r="AN27" s="1365"/>
      <c r="AO27" s="1365"/>
      <c r="AP27" s="1365"/>
      <c r="AQ27" s="1365"/>
      <c r="AR27" s="504"/>
      <c r="AZ27"/>
    </row>
    <row r="28" spans="1:52" ht="21" customHeight="1" x14ac:dyDescent="0.15">
      <c r="A28" s="499"/>
      <c r="B28" s="1338" t="s">
        <v>917</v>
      </c>
      <c r="C28" s="1048"/>
      <c r="D28" s="1048"/>
      <c r="E28" s="1048"/>
      <c r="F28" s="1048"/>
      <c r="G28" s="1048"/>
      <c r="H28" s="1048"/>
      <c r="I28" s="1048"/>
      <c r="J28" s="1048"/>
      <c r="K28" s="1048"/>
      <c r="L28" s="1048"/>
      <c r="M28" s="1048"/>
      <c r="N28" s="1048"/>
      <c r="O28" s="1048"/>
      <c r="P28" s="1048"/>
      <c r="Q28" s="1048"/>
      <c r="R28" s="1048"/>
      <c r="S28" s="1048"/>
      <c r="T28" s="1048"/>
      <c r="U28" s="1064"/>
      <c r="V28" s="1407"/>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9"/>
      <c r="AR28" s="504"/>
      <c r="AZ28"/>
    </row>
    <row r="29" spans="1:52" ht="21" customHeight="1" x14ac:dyDescent="0.15">
      <c r="A29" s="499"/>
      <c r="B29" s="1338" t="s">
        <v>918</v>
      </c>
      <c r="C29" s="1048"/>
      <c r="D29" s="1048"/>
      <c r="E29" s="1048"/>
      <c r="F29" s="1048"/>
      <c r="G29" s="1048"/>
      <c r="H29" s="1048"/>
      <c r="I29" s="1048"/>
      <c r="J29" s="1048"/>
      <c r="K29" s="1048"/>
      <c r="L29" s="1048"/>
      <c r="M29" s="1048"/>
      <c r="N29" s="1048"/>
      <c r="O29" s="1048"/>
      <c r="P29" s="1048"/>
      <c r="Q29" s="1048"/>
      <c r="R29" s="1048"/>
      <c r="S29" s="1048"/>
      <c r="T29" s="1048"/>
      <c r="U29" s="1064"/>
      <c r="V29" s="1120" t="s">
        <v>405</v>
      </c>
      <c r="W29" s="1120"/>
      <c r="X29" s="1120"/>
      <c r="Y29" s="1120"/>
      <c r="Z29" s="1120"/>
      <c r="AA29" s="1120"/>
      <c r="AB29" s="1120"/>
      <c r="AC29" s="1120"/>
      <c r="AD29" s="1120"/>
      <c r="AE29" s="1120"/>
      <c r="AF29" s="1120"/>
      <c r="AG29" s="1120"/>
      <c r="AH29" s="1120"/>
      <c r="AI29" s="1120"/>
      <c r="AJ29" s="1120"/>
      <c r="AK29" s="1120"/>
      <c r="AL29" s="1120"/>
      <c r="AM29" s="1120"/>
      <c r="AN29" s="1120"/>
      <c r="AO29" s="1120"/>
      <c r="AP29" s="1120"/>
      <c r="AQ29" s="1120"/>
      <c r="AR29" s="504"/>
    </row>
    <row r="30" spans="1:52" ht="21" customHeight="1" x14ac:dyDescent="0.15">
      <c r="A30" s="499"/>
      <c r="B30" s="1340" t="s">
        <v>919</v>
      </c>
      <c r="C30" s="1341"/>
      <c r="D30" s="1341"/>
      <c r="E30" s="1341"/>
      <c r="F30" s="1341"/>
      <c r="G30" s="1341"/>
      <c r="H30" s="1341"/>
      <c r="I30" s="1341"/>
      <c r="J30" s="1341"/>
      <c r="K30" s="1341"/>
      <c r="L30" s="1341"/>
      <c r="M30" s="1341"/>
      <c r="N30" s="1341"/>
      <c r="O30" s="1341"/>
      <c r="P30" s="1341"/>
      <c r="Q30" s="1341"/>
      <c r="R30" s="1341"/>
      <c r="S30" s="1341"/>
      <c r="T30" s="1341"/>
      <c r="U30" s="1342"/>
      <c r="V30" s="1375"/>
      <c r="W30" s="1376"/>
      <c r="X30" s="1376"/>
      <c r="Y30" s="1376"/>
      <c r="Z30" s="1376"/>
      <c r="AA30" s="1376"/>
      <c r="AB30" s="1376"/>
      <c r="AC30" s="1376"/>
      <c r="AD30" s="1376"/>
      <c r="AE30" s="1376"/>
      <c r="AF30" s="1376"/>
      <c r="AG30" s="1376"/>
      <c r="AH30" s="1376"/>
      <c r="AI30" s="1376"/>
      <c r="AJ30" s="1376"/>
      <c r="AK30" s="1376"/>
      <c r="AL30" s="1376"/>
      <c r="AM30" s="1376"/>
      <c r="AN30" s="1376"/>
      <c r="AO30" s="1373" t="s">
        <v>393</v>
      </c>
      <c r="AP30" s="1373"/>
      <c r="AQ30" s="1374"/>
      <c r="AR30" s="504"/>
      <c r="AZ30"/>
    </row>
    <row r="31" spans="1:52" ht="21" customHeight="1" x14ac:dyDescent="0.15">
      <c r="A31" s="499"/>
      <c r="B31" s="1343"/>
      <c r="C31" s="1344"/>
      <c r="D31" s="1344"/>
      <c r="E31" s="1344"/>
      <c r="F31" s="1344"/>
      <c r="G31" s="1344"/>
      <c r="H31" s="1344"/>
      <c r="I31" s="1344"/>
      <c r="J31" s="1344"/>
      <c r="K31" s="1344"/>
      <c r="L31" s="1344"/>
      <c r="M31" s="1344"/>
      <c r="N31" s="1344"/>
      <c r="O31" s="1344"/>
      <c r="P31" s="1344"/>
      <c r="Q31" s="1344"/>
      <c r="R31" s="1344"/>
      <c r="S31" s="1344"/>
      <c r="T31" s="1344"/>
      <c r="U31" s="1345"/>
      <c r="V31" s="1383"/>
      <c r="W31" s="1379"/>
      <c r="X31" s="1379"/>
      <c r="Y31" s="1379"/>
      <c r="Z31" s="1379"/>
      <c r="AA31" s="1379"/>
      <c r="AB31" s="1379"/>
      <c r="AC31" s="1379"/>
      <c r="AD31" s="1379"/>
      <c r="AE31" s="1379"/>
      <c r="AF31" s="1379"/>
      <c r="AG31" s="1379"/>
      <c r="AH31" s="1379"/>
      <c r="AI31" s="1379"/>
      <c r="AJ31" s="1379"/>
      <c r="AK31" s="1379"/>
      <c r="AL31" s="1379"/>
      <c r="AM31" s="1379"/>
      <c r="AN31" s="1379"/>
      <c r="AO31" s="1403" t="s">
        <v>406</v>
      </c>
      <c r="AP31" s="1403"/>
      <c r="AQ31" s="1404"/>
      <c r="AR31" s="504"/>
      <c r="AZ31"/>
    </row>
    <row r="32" spans="1:52" ht="21" customHeight="1" x14ac:dyDescent="0.15">
      <c r="A32" s="499"/>
      <c r="B32" s="1340" t="s">
        <v>920</v>
      </c>
      <c r="C32" s="1341"/>
      <c r="D32" s="1341"/>
      <c r="E32" s="1341"/>
      <c r="F32" s="1341"/>
      <c r="G32" s="1341"/>
      <c r="H32" s="1341"/>
      <c r="I32" s="1341"/>
      <c r="J32" s="1341"/>
      <c r="K32" s="1341"/>
      <c r="L32" s="1341"/>
      <c r="M32" s="1341"/>
      <c r="N32" s="1341"/>
      <c r="O32" s="1341"/>
      <c r="P32" s="1341"/>
      <c r="Q32" s="1341"/>
      <c r="R32" s="1341"/>
      <c r="S32" s="1341"/>
      <c r="T32" s="1341"/>
      <c r="U32" s="1342"/>
      <c r="V32" s="1069" t="str">
        <f>IF(入力シート!E86="","",IF(入力シート!E86="選択してください","",入力シート!E86))</f>
        <v/>
      </c>
      <c r="W32" s="1070"/>
      <c r="X32" s="1070"/>
      <c r="Y32" s="1070"/>
      <c r="Z32" s="1070"/>
      <c r="AA32" s="1070"/>
      <c r="AB32" s="1070"/>
      <c r="AC32" s="1070"/>
      <c r="AD32" s="1070"/>
      <c r="AE32" s="1070"/>
      <c r="AF32" s="1070"/>
      <c r="AG32" s="1070"/>
      <c r="AH32" s="1070"/>
      <c r="AI32" s="1070"/>
      <c r="AJ32" s="1070"/>
      <c r="AK32" s="1070"/>
      <c r="AL32" s="1070"/>
      <c r="AM32" s="1070"/>
      <c r="AN32" s="1070"/>
      <c r="AO32" s="1170"/>
      <c r="AP32" s="1170"/>
      <c r="AQ32" s="1405"/>
      <c r="AR32" s="504"/>
      <c r="AZ32"/>
    </row>
    <row r="33" spans="1:52" ht="21" customHeight="1" x14ac:dyDescent="0.15">
      <c r="A33" s="499"/>
      <c r="B33" s="1343"/>
      <c r="C33" s="1344"/>
      <c r="D33" s="1344"/>
      <c r="E33" s="1344"/>
      <c r="F33" s="1344"/>
      <c r="G33" s="1344"/>
      <c r="H33" s="1344"/>
      <c r="I33" s="1344"/>
      <c r="J33" s="1344"/>
      <c r="K33" s="1344"/>
      <c r="L33" s="1344"/>
      <c r="M33" s="1344"/>
      <c r="N33" s="1344"/>
      <c r="O33" s="1344"/>
      <c r="P33" s="1344"/>
      <c r="Q33" s="1344"/>
      <c r="R33" s="1344"/>
      <c r="S33" s="1344"/>
      <c r="T33" s="1344"/>
      <c r="U33" s="1345"/>
      <c r="V33" s="1406"/>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8"/>
      <c r="AR33" s="504"/>
    </row>
    <row r="34" spans="1:52" ht="21" customHeight="1" x14ac:dyDescent="0.15">
      <c r="A34" s="499"/>
      <c r="B34" s="1338" t="s">
        <v>921</v>
      </c>
      <c r="C34" s="1048"/>
      <c r="D34" s="1048"/>
      <c r="E34" s="1048"/>
      <c r="F34" s="1048"/>
      <c r="G34" s="1048"/>
      <c r="H34" s="1048"/>
      <c r="I34" s="1048"/>
      <c r="J34" s="1048"/>
      <c r="K34" s="1048"/>
      <c r="L34" s="1048"/>
      <c r="M34" s="1048"/>
      <c r="N34" s="1048"/>
      <c r="O34" s="1048"/>
      <c r="P34" s="1048"/>
      <c r="Q34" s="1048"/>
      <c r="R34" s="1048"/>
      <c r="S34" s="1048"/>
      <c r="T34" s="1048"/>
      <c r="U34" s="1064"/>
      <c r="V34" s="1346"/>
      <c r="W34" s="1346"/>
      <c r="X34" s="1346"/>
      <c r="Y34" s="1346"/>
      <c r="Z34" s="1346"/>
      <c r="AA34" s="1346"/>
      <c r="AB34" s="1346"/>
      <c r="AC34" s="1346"/>
      <c r="AD34" s="1346"/>
      <c r="AE34" s="1346"/>
      <c r="AF34" s="1346"/>
      <c r="AG34" s="1346"/>
      <c r="AH34" s="1346"/>
      <c r="AI34" s="1346"/>
      <c r="AJ34" s="1346"/>
      <c r="AK34" s="1346"/>
      <c r="AL34" s="1346"/>
      <c r="AM34" s="1346"/>
      <c r="AN34" s="1346"/>
      <c r="AO34" s="1346"/>
      <c r="AP34" s="1346"/>
      <c r="AQ34" s="1346"/>
      <c r="AR34" s="504"/>
      <c r="AZ34"/>
    </row>
    <row r="35" spans="1:52" ht="21" customHeight="1" x14ac:dyDescent="0.15">
      <c r="A35" s="499"/>
      <c r="B35" s="1338" t="s">
        <v>922</v>
      </c>
      <c r="C35" s="1048"/>
      <c r="D35" s="1048"/>
      <c r="E35" s="1048"/>
      <c r="F35" s="1048"/>
      <c r="G35" s="1048"/>
      <c r="H35" s="1048"/>
      <c r="I35" s="1048"/>
      <c r="J35" s="1048"/>
      <c r="K35" s="1048"/>
      <c r="L35" s="1048"/>
      <c r="M35" s="1048"/>
      <c r="N35" s="1048"/>
      <c r="O35" s="1048"/>
      <c r="P35" s="1048"/>
      <c r="Q35" s="1048"/>
      <c r="R35" s="1048"/>
      <c r="S35" s="1048"/>
      <c r="T35" s="1048"/>
      <c r="U35" s="1064"/>
      <c r="V35" s="978" t="str">
        <f>IF(入力シート!E87="","",IF(入力シート!E87="選択してください","",入力シート!E87))</f>
        <v/>
      </c>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6"/>
      <c r="AR35" s="504"/>
      <c r="AZ35"/>
    </row>
    <row r="36" spans="1:52" ht="21" customHeight="1" x14ac:dyDescent="0.15">
      <c r="A36" s="499"/>
      <c r="B36" s="1063" t="s">
        <v>923</v>
      </c>
      <c r="C36" s="1063"/>
      <c r="D36" s="1063"/>
      <c r="E36" s="1063"/>
      <c r="F36" s="1063"/>
      <c r="G36" s="1063"/>
      <c r="H36" s="1063"/>
      <c r="I36" s="1063"/>
      <c r="J36" s="1063"/>
      <c r="K36" s="1063"/>
      <c r="L36" s="1063"/>
      <c r="M36" s="1063"/>
      <c r="N36" s="1063"/>
      <c r="O36" s="1063"/>
      <c r="P36" s="1063"/>
      <c r="Q36" s="1063"/>
      <c r="R36" s="1063"/>
      <c r="S36" s="1063"/>
      <c r="T36" s="1063"/>
      <c r="U36" s="1063"/>
      <c r="V36" s="1384" t="s">
        <v>407</v>
      </c>
      <c r="W36" s="1385"/>
      <c r="X36" s="1385"/>
      <c r="Y36" s="1386"/>
      <c r="Z36" s="1375"/>
      <c r="AA36" s="1376"/>
      <c r="AB36" s="1376"/>
      <c r="AC36" s="1376"/>
      <c r="AD36" s="1376"/>
      <c r="AE36" s="1376"/>
      <c r="AF36" s="1376"/>
      <c r="AG36" s="1376"/>
      <c r="AH36" s="1376"/>
      <c r="AI36" s="1376"/>
      <c r="AJ36" s="1376"/>
      <c r="AK36" s="1376"/>
      <c r="AL36" s="1376"/>
      <c r="AM36" s="1376"/>
      <c r="AN36" s="1376"/>
      <c r="AO36" s="1373" t="s">
        <v>393</v>
      </c>
      <c r="AP36" s="1373"/>
      <c r="AQ36" s="1374"/>
      <c r="AR36" s="504"/>
      <c r="AZ36"/>
    </row>
    <row r="37" spans="1:52" ht="21" customHeight="1" x14ac:dyDescent="0.15">
      <c r="A37" s="499"/>
      <c r="B37" s="1063"/>
      <c r="C37" s="1063"/>
      <c r="D37" s="1063"/>
      <c r="E37" s="1063"/>
      <c r="F37" s="1063"/>
      <c r="G37" s="1063"/>
      <c r="H37" s="1063"/>
      <c r="I37" s="1063"/>
      <c r="J37" s="1063"/>
      <c r="K37" s="1063"/>
      <c r="L37" s="1063"/>
      <c r="M37" s="1063"/>
      <c r="N37" s="1063"/>
      <c r="O37" s="1063"/>
      <c r="P37" s="1063"/>
      <c r="Q37" s="1063"/>
      <c r="R37" s="1063"/>
      <c r="S37" s="1063"/>
      <c r="T37" s="1063"/>
      <c r="U37" s="1063"/>
      <c r="V37" s="1366" t="s">
        <v>408</v>
      </c>
      <c r="W37" s="1367"/>
      <c r="X37" s="1367"/>
      <c r="Y37" s="1368"/>
      <c r="Z37" s="1410" t="s">
        <v>368</v>
      </c>
      <c r="AA37" s="1411"/>
      <c r="AB37" s="1411"/>
      <c r="AC37" s="1411"/>
      <c r="AD37" s="1379"/>
      <c r="AE37" s="1379"/>
      <c r="AF37" s="1379"/>
      <c r="AG37" s="1379"/>
      <c r="AH37" s="1379"/>
      <c r="AI37" s="626" t="s">
        <v>409</v>
      </c>
      <c r="AJ37" s="1379"/>
      <c r="AK37" s="1379"/>
      <c r="AL37" s="1379"/>
      <c r="AM37" s="1379"/>
      <c r="AN37" s="1379"/>
      <c r="AO37" s="1377" t="s">
        <v>393</v>
      </c>
      <c r="AP37" s="1377"/>
      <c r="AQ37" s="1378"/>
      <c r="AR37" s="504"/>
      <c r="AZ37"/>
    </row>
    <row r="38" spans="1:52" ht="21" customHeight="1" x14ac:dyDescent="0.15">
      <c r="A38" s="499"/>
      <c r="B38" s="1063" t="s">
        <v>924</v>
      </c>
      <c r="C38" s="1063"/>
      <c r="D38" s="1063"/>
      <c r="E38" s="1063"/>
      <c r="F38" s="1063"/>
      <c r="G38" s="1063"/>
      <c r="H38" s="1063"/>
      <c r="I38" s="1063"/>
      <c r="J38" s="1063"/>
      <c r="K38" s="1063"/>
      <c r="L38" s="1063"/>
      <c r="M38" s="1063"/>
      <c r="N38" s="1063"/>
      <c r="O38" s="1063"/>
      <c r="P38" s="1063"/>
      <c r="Q38" s="1063"/>
      <c r="R38" s="1063"/>
      <c r="S38" s="1063"/>
      <c r="T38" s="1063"/>
      <c r="U38" s="1063"/>
      <c r="V38" s="1357"/>
      <c r="W38" s="1358"/>
      <c r="X38" s="1358"/>
      <c r="Y38" s="1358"/>
      <c r="Z38" s="1358"/>
      <c r="AA38" s="1358"/>
      <c r="AB38" s="1358"/>
      <c r="AC38" s="1358"/>
      <c r="AD38" s="1358"/>
      <c r="AE38" s="1358"/>
      <c r="AF38" s="1358"/>
      <c r="AG38" s="1358"/>
      <c r="AH38" s="1358"/>
      <c r="AI38" s="1358"/>
      <c r="AJ38" s="1358"/>
      <c r="AK38" s="1358"/>
      <c r="AL38" s="1358"/>
      <c r="AM38" s="1358"/>
      <c r="AN38" s="1358"/>
      <c r="AO38" s="1359"/>
      <c r="AP38" s="1359"/>
      <c r="AQ38" s="1360"/>
      <c r="AR38" s="504"/>
    </row>
    <row r="39" spans="1:52" ht="21" customHeight="1" x14ac:dyDescent="0.15">
      <c r="A39" s="499"/>
      <c r="B39" s="1063" t="s">
        <v>925</v>
      </c>
      <c r="C39" s="1063"/>
      <c r="D39" s="1063"/>
      <c r="E39" s="1063"/>
      <c r="F39" s="1063"/>
      <c r="G39" s="1063"/>
      <c r="H39" s="1063"/>
      <c r="I39" s="1063"/>
      <c r="J39" s="1063"/>
      <c r="K39" s="1063"/>
      <c r="L39" s="1063"/>
      <c r="M39" s="1063"/>
      <c r="N39" s="1063"/>
      <c r="O39" s="1063"/>
      <c r="P39" s="1063"/>
      <c r="Q39" s="1063"/>
      <c r="R39" s="1063"/>
      <c r="S39" s="1063"/>
      <c r="T39" s="1063"/>
      <c r="U39" s="1063"/>
      <c r="V39" s="1398"/>
      <c r="W39" s="1399"/>
      <c r="X39" s="1399"/>
      <c r="Y39" s="1399"/>
      <c r="Z39" s="1399"/>
      <c r="AA39" s="1399"/>
      <c r="AB39" s="1399"/>
      <c r="AC39" s="1399"/>
      <c r="AD39" s="1399"/>
      <c r="AE39" s="1399"/>
      <c r="AF39" s="1399"/>
      <c r="AG39" s="1399"/>
      <c r="AH39" s="1399"/>
      <c r="AI39" s="1399"/>
      <c r="AJ39" s="1399"/>
      <c r="AK39" s="1399"/>
      <c r="AL39" s="1399"/>
      <c r="AM39" s="1399"/>
      <c r="AN39" s="1399"/>
      <c r="AO39" s="1399"/>
      <c r="AP39" s="1399"/>
      <c r="AQ39" s="1402"/>
      <c r="AR39" s="504"/>
    </row>
    <row r="40" spans="1:52" ht="21" customHeight="1" x14ac:dyDescent="0.15">
      <c r="A40" s="499"/>
      <c r="B40" s="1107" t="s">
        <v>926</v>
      </c>
      <c r="C40" s="1108"/>
      <c r="D40" s="1108"/>
      <c r="E40" s="1108"/>
      <c r="F40" s="1108"/>
      <c r="G40" s="1108"/>
      <c r="H40" s="1108"/>
      <c r="I40" s="1380"/>
      <c r="J40" s="1380"/>
      <c r="K40" s="1380"/>
      <c r="L40" s="1380"/>
      <c r="M40" s="1380"/>
      <c r="N40" s="1380"/>
      <c r="O40" s="1380"/>
      <c r="P40" s="1380"/>
      <c r="Q40" s="1380"/>
      <c r="R40" s="1380"/>
      <c r="S40" s="1380"/>
      <c r="T40" s="1380"/>
      <c r="U40" s="1381"/>
      <c r="V40" s="1398"/>
      <c r="W40" s="1399"/>
      <c r="X40" s="1399"/>
      <c r="Y40" s="1399"/>
      <c r="Z40" s="1399"/>
      <c r="AA40" s="1399"/>
      <c r="AB40" s="1399"/>
      <c r="AC40" s="1400"/>
      <c r="AD40" s="1400"/>
      <c r="AE40" s="1400"/>
      <c r="AF40" s="1400"/>
      <c r="AG40" s="1400"/>
      <c r="AH40" s="1400"/>
      <c r="AI40" s="1400"/>
      <c r="AJ40" s="1400"/>
      <c r="AK40" s="1400"/>
      <c r="AL40" s="1400"/>
      <c r="AM40" s="1400"/>
      <c r="AN40" s="1400"/>
      <c r="AO40" s="1400"/>
      <c r="AP40" s="1400"/>
      <c r="AQ40" s="1401"/>
      <c r="AR40" s="504"/>
    </row>
    <row r="41" spans="1:52" ht="21" customHeight="1" x14ac:dyDescent="0.15">
      <c r="A41" s="499"/>
      <c r="B41" s="1107" t="s">
        <v>927</v>
      </c>
      <c r="C41" s="1108"/>
      <c r="D41" s="1108"/>
      <c r="E41" s="1108"/>
      <c r="F41" s="1108"/>
      <c r="G41" s="1108"/>
      <c r="H41" s="1108"/>
      <c r="I41" s="1380"/>
      <c r="J41" s="1380"/>
      <c r="K41" s="1380"/>
      <c r="L41" s="1380"/>
      <c r="M41" s="1380"/>
      <c r="N41" s="1380"/>
      <c r="O41" s="1380"/>
      <c r="P41" s="1380"/>
      <c r="Q41" s="1380"/>
      <c r="R41" s="1380"/>
      <c r="S41" s="1380"/>
      <c r="T41" s="1380"/>
      <c r="U41" s="1381"/>
      <c r="V41" s="1398"/>
      <c r="W41" s="1399"/>
      <c r="X41" s="1399"/>
      <c r="Y41" s="1399"/>
      <c r="Z41" s="1399"/>
      <c r="AA41" s="1399"/>
      <c r="AB41" s="1399"/>
      <c r="AC41" s="1400"/>
      <c r="AD41" s="1400"/>
      <c r="AE41" s="1400"/>
      <c r="AF41" s="1400"/>
      <c r="AG41" s="1400"/>
      <c r="AH41" s="1400"/>
      <c r="AI41" s="1400"/>
      <c r="AJ41" s="1400"/>
      <c r="AK41" s="1400"/>
      <c r="AL41" s="1400"/>
      <c r="AM41" s="1400"/>
      <c r="AN41" s="1400"/>
      <c r="AO41" s="1400"/>
      <c r="AP41" s="1400"/>
      <c r="AQ41" s="1401"/>
      <c r="AR41" s="504"/>
    </row>
    <row r="42" spans="1:52" ht="21" customHeight="1" x14ac:dyDescent="0.15">
      <c r="A42" s="499"/>
      <c r="B42" s="1354" t="s">
        <v>928</v>
      </c>
      <c r="C42" s="1354"/>
      <c r="D42" s="1354"/>
      <c r="E42" s="1354"/>
      <c r="F42" s="1354"/>
      <c r="G42" s="1354"/>
      <c r="H42" s="1354"/>
      <c r="I42" s="1354"/>
      <c r="J42" s="1354"/>
      <c r="K42" s="1354"/>
      <c r="L42" s="1354"/>
      <c r="M42" s="1354"/>
      <c r="N42" s="1354"/>
      <c r="O42" s="1354"/>
      <c r="P42" s="1354"/>
      <c r="Q42" s="1354"/>
      <c r="R42" s="1354"/>
      <c r="S42" s="1354"/>
      <c r="T42" s="1354"/>
      <c r="U42" s="1354"/>
      <c r="V42" s="1355" t="s">
        <v>410</v>
      </c>
      <c r="W42" s="1356"/>
      <c r="X42" s="1356"/>
      <c r="Y42" s="1362"/>
      <c r="Z42" s="1362"/>
      <c r="AA42" s="1362"/>
      <c r="AB42" s="1362"/>
      <c r="AC42" s="1362"/>
      <c r="AD42" s="1361" t="s">
        <v>411</v>
      </c>
      <c r="AE42" s="1361"/>
      <c r="AF42" s="1361"/>
      <c r="AG42" s="1355" t="s">
        <v>412</v>
      </c>
      <c r="AH42" s="1356"/>
      <c r="AI42" s="1356"/>
      <c r="AJ42" s="1362"/>
      <c r="AK42" s="1362"/>
      <c r="AL42" s="1362"/>
      <c r="AM42" s="1362"/>
      <c r="AN42" s="1362"/>
      <c r="AO42" s="1098" t="s">
        <v>413</v>
      </c>
      <c r="AP42" s="1098"/>
      <c r="AQ42" s="1040"/>
      <c r="AR42" s="504"/>
    </row>
    <row r="43" spans="1:52" ht="21" customHeight="1" x14ac:dyDescent="0.15">
      <c r="A43" s="499"/>
      <c r="B43" s="472" t="s">
        <v>414</v>
      </c>
      <c r="C43" s="472"/>
      <c r="D43" s="472"/>
      <c r="E43" s="472"/>
      <c r="F43" s="472"/>
      <c r="G43" s="472"/>
      <c r="H43" s="472"/>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504"/>
    </row>
    <row r="44" spans="1:52" ht="27" customHeight="1" x14ac:dyDescent="0.15">
      <c r="A44" s="499"/>
      <c r="B44" s="1337" t="s">
        <v>415</v>
      </c>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337"/>
      <c r="AM44" s="1337"/>
      <c r="AN44" s="1337"/>
      <c r="AO44" s="1337"/>
      <c r="AP44" s="1337"/>
      <c r="AQ44" s="1337"/>
      <c r="AR44" s="504"/>
    </row>
    <row r="45" spans="1:52" ht="12.95" customHeight="1" x14ac:dyDescent="0.15">
      <c r="A45" s="499"/>
      <c r="B45" s="1337"/>
      <c r="C45" s="1337"/>
      <c r="D45" s="1337"/>
      <c r="E45" s="1337"/>
      <c r="F45" s="1337"/>
      <c r="G45" s="1337"/>
      <c r="H45" s="1337"/>
      <c r="I45" s="1337"/>
      <c r="J45" s="1337"/>
      <c r="K45" s="1337"/>
      <c r="L45" s="1337"/>
      <c r="M45" s="1337"/>
      <c r="N45" s="1337"/>
      <c r="O45" s="1337"/>
      <c r="P45" s="1337"/>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337"/>
      <c r="AM45" s="1337"/>
      <c r="AN45" s="1337"/>
      <c r="AO45" s="1337"/>
      <c r="AP45" s="1337"/>
      <c r="AQ45" s="1337"/>
      <c r="AR45" s="504"/>
    </row>
    <row r="46" spans="1:52" x14ac:dyDescent="0.15">
      <c r="A46" s="499" t="s">
        <v>416</v>
      </c>
      <c r="B46" s="458"/>
      <c r="C46" s="458"/>
      <c r="D46" s="458"/>
      <c r="E46" s="458"/>
      <c r="F46" s="458"/>
      <c r="G46" s="458"/>
      <c r="H46" s="458"/>
      <c r="I46" s="516"/>
      <c r="J46" s="516"/>
      <c r="K46" s="516"/>
      <c r="L46" s="516"/>
      <c r="M46" s="516"/>
      <c r="N46" s="456"/>
      <c r="O46" s="456"/>
      <c r="P46" s="456"/>
      <c r="Q46" s="456"/>
      <c r="R46" s="456"/>
      <c r="S46" s="456"/>
      <c r="T46" s="456"/>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504"/>
    </row>
    <row r="47" spans="1:52" ht="12.95" customHeight="1" x14ac:dyDescent="0.15">
      <c r="A47" s="499"/>
      <c r="B47" s="613" t="s">
        <v>417</v>
      </c>
      <c r="C47" s="1013" t="s">
        <v>418</v>
      </c>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458"/>
      <c r="AD47" s="458"/>
      <c r="AE47" s="458"/>
      <c r="AF47" s="458"/>
      <c r="AG47" s="458"/>
      <c r="AH47" s="458"/>
      <c r="AI47" s="458"/>
      <c r="AJ47" s="458"/>
      <c r="AK47" s="458"/>
      <c r="AL47" s="458"/>
      <c r="AM47" s="458"/>
      <c r="AN47" s="458"/>
      <c r="AO47" s="458"/>
      <c r="AP47" s="458"/>
      <c r="AQ47" s="458"/>
      <c r="AR47" s="504"/>
    </row>
    <row r="48" spans="1:52" ht="12.95" customHeight="1" x14ac:dyDescent="0.15">
      <c r="A48" s="499"/>
      <c r="B48" s="613" t="s">
        <v>417</v>
      </c>
      <c r="C48" s="1013" t="s">
        <v>419</v>
      </c>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458"/>
      <c r="AC48" s="458"/>
      <c r="AD48" s="458"/>
      <c r="AE48" s="458"/>
      <c r="AF48" s="458"/>
      <c r="AG48" s="458"/>
      <c r="AH48" s="458"/>
      <c r="AI48" s="458"/>
      <c r="AJ48" s="458"/>
      <c r="AK48" s="458"/>
      <c r="AL48" s="458"/>
      <c r="AM48" s="458"/>
      <c r="AN48" s="458"/>
      <c r="AO48" s="458"/>
      <c r="AP48" s="458"/>
      <c r="AQ48" s="458"/>
      <c r="AR48" s="504"/>
    </row>
    <row r="49" spans="1:44" ht="14.25" thickBot="1" x14ac:dyDescent="0.2">
      <c r="A49" s="627"/>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628"/>
    </row>
  </sheetData>
  <sheetProtection password="E12F" sheet="1" objects="1" scenarios="1"/>
  <mergeCells count="119">
    <mergeCell ref="F1:L1"/>
    <mergeCell ref="B9:Z9"/>
    <mergeCell ref="B10:Z10"/>
    <mergeCell ref="B22:I22"/>
    <mergeCell ref="B23:I24"/>
    <mergeCell ref="B19:U19"/>
    <mergeCell ref="AO10:AQ10"/>
    <mergeCell ref="AO15:AQ15"/>
    <mergeCell ref="AO18:AQ18"/>
    <mergeCell ref="V22:AC22"/>
    <mergeCell ref="AO22:AQ22"/>
    <mergeCell ref="AO23:AQ23"/>
    <mergeCell ref="AO24:AQ24"/>
    <mergeCell ref="B20:U20"/>
    <mergeCell ref="B14:I14"/>
    <mergeCell ref="B16:I16"/>
    <mergeCell ref="AN1:AR1"/>
    <mergeCell ref="AH4:AI4"/>
    <mergeCell ref="J13:M13"/>
    <mergeCell ref="J18:AN18"/>
    <mergeCell ref="AL22:AN22"/>
    <mergeCell ref="AI6:AQ6"/>
    <mergeCell ref="AB7:AC7"/>
    <mergeCell ref="AE7:AF7"/>
    <mergeCell ref="B13:I13"/>
    <mergeCell ref="Y20:AB20"/>
    <mergeCell ref="AK20:AN20"/>
    <mergeCell ref="C48:AA48"/>
    <mergeCell ref="AA17:AN17"/>
    <mergeCell ref="Z36:AN36"/>
    <mergeCell ref="T22:U22"/>
    <mergeCell ref="B45:AQ45"/>
    <mergeCell ref="V40:AQ40"/>
    <mergeCell ref="B39:U39"/>
    <mergeCell ref="V39:AQ39"/>
    <mergeCell ref="B41:U41"/>
    <mergeCell ref="AO42:AQ42"/>
    <mergeCell ref="AJ42:AN42"/>
    <mergeCell ref="V41:AQ41"/>
    <mergeCell ref="AO31:AQ31"/>
    <mergeCell ref="V32:AQ33"/>
    <mergeCell ref="AO30:AQ30"/>
    <mergeCell ref="V28:AQ28"/>
    <mergeCell ref="B29:U29"/>
    <mergeCell ref="Z37:AC37"/>
    <mergeCell ref="AD37:AH37"/>
    <mergeCell ref="AG22:AK22"/>
    <mergeCell ref="B30:U31"/>
    <mergeCell ref="C47:AB47"/>
    <mergeCell ref="J24:U24"/>
    <mergeCell ref="V23:AN23"/>
    <mergeCell ref="V24:AN24"/>
    <mergeCell ref="AO36:AQ36"/>
    <mergeCell ref="V30:AN30"/>
    <mergeCell ref="AO37:AQ37"/>
    <mergeCell ref="AJ37:AN37"/>
    <mergeCell ref="B38:U38"/>
    <mergeCell ref="B40:U40"/>
    <mergeCell ref="J23:U23"/>
    <mergeCell ref="V31:AN31"/>
    <mergeCell ref="V36:Y36"/>
    <mergeCell ref="B25:I26"/>
    <mergeCell ref="J25:U25"/>
    <mergeCell ref="AO25:AQ25"/>
    <mergeCell ref="J26:U26"/>
    <mergeCell ref="V26:AN26"/>
    <mergeCell ref="AO26:AQ26"/>
    <mergeCell ref="Y25:AB25"/>
    <mergeCell ref="AD25:AF25"/>
    <mergeCell ref="AK25:AN25"/>
    <mergeCell ref="B28:U28"/>
    <mergeCell ref="AL7:AQ7"/>
    <mergeCell ref="B18:I18"/>
    <mergeCell ref="AD20:AF20"/>
    <mergeCell ref="B42:U42"/>
    <mergeCell ref="B27:U27"/>
    <mergeCell ref="AG42:AI42"/>
    <mergeCell ref="V19:AN19"/>
    <mergeCell ref="B17:I17"/>
    <mergeCell ref="X17:Z17"/>
    <mergeCell ref="J17:W17"/>
    <mergeCell ref="V38:AQ38"/>
    <mergeCell ref="AD42:AF42"/>
    <mergeCell ref="Y42:AC42"/>
    <mergeCell ref="J22:L22"/>
    <mergeCell ref="Q22:S22"/>
    <mergeCell ref="M22:P22"/>
    <mergeCell ref="AD22:AF22"/>
    <mergeCell ref="V42:X42"/>
    <mergeCell ref="V27:AQ27"/>
    <mergeCell ref="V37:Y37"/>
    <mergeCell ref="J15:AN15"/>
    <mergeCell ref="N13:Z13"/>
    <mergeCell ref="AA13:AD13"/>
    <mergeCell ref="AE13:AQ13"/>
    <mergeCell ref="A1:E1"/>
    <mergeCell ref="AA10:AN10"/>
    <mergeCell ref="AJ4:AR4"/>
    <mergeCell ref="AA9:AQ9"/>
    <mergeCell ref="B44:AQ44"/>
    <mergeCell ref="B15:I15"/>
    <mergeCell ref="AO16:AQ16"/>
    <mergeCell ref="AO17:AQ17"/>
    <mergeCell ref="V21:AN21"/>
    <mergeCell ref="AO21:AQ21"/>
    <mergeCell ref="AO19:AQ19"/>
    <mergeCell ref="AO20:AQ20"/>
    <mergeCell ref="B34:U34"/>
    <mergeCell ref="B32:U33"/>
    <mergeCell ref="B21:U21"/>
    <mergeCell ref="V29:AQ29"/>
    <mergeCell ref="V35:AQ35"/>
    <mergeCell ref="B36:U37"/>
    <mergeCell ref="B35:U35"/>
    <mergeCell ref="V34:AQ34"/>
    <mergeCell ref="J14:AQ14"/>
    <mergeCell ref="J16:AN16"/>
    <mergeCell ref="A5:AQ5"/>
    <mergeCell ref="AG7:AK7"/>
  </mergeCells>
  <phoneticPr fontId="2"/>
  <conditionalFormatting sqref="J18">
    <cfRule type="expression" dxfId="117" priority="13">
      <formula>$J$18=""</formula>
    </cfRule>
  </conditionalFormatting>
  <conditionalFormatting sqref="J17:W17">
    <cfRule type="expression" dxfId="116" priority="15">
      <formula>$J$17=""</formula>
    </cfRule>
  </conditionalFormatting>
  <conditionalFormatting sqref="V21">
    <cfRule type="expression" dxfId="115" priority="8">
      <formula>$V$21=""</formula>
    </cfRule>
  </conditionalFormatting>
  <conditionalFormatting sqref="V27">
    <cfRule type="expression" dxfId="114" priority="9">
      <formula>$V$27=""</formula>
    </cfRule>
  </conditionalFormatting>
  <conditionalFormatting sqref="V28">
    <cfRule type="expression" dxfId="113" priority="10">
      <formula>$V$28=""</formula>
    </cfRule>
  </conditionalFormatting>
  <conditionalFormatting sqref="V30">
    <cfRule type="expression" dxfId="112" priority="11">
      <formula>$V$30=""</formula>
    </cfRule>
  </conditionalFormatting>
  <conditionalFormatting sqref="V31">
    <cfRule type="expression" dxfId="111" priority="12">
      <formula>$V$31=""</formula>
    </cfRule>
  </conditionalFormatting>
  <conditionalFormatting sqref="V34">
    <cfRule type="expression" dxfId="110" priority="1">
      <formula>$V$34=""</formula>
    </cfRule>
  </conditionalFormatting>
  <conditionalFormatting sqref="Z36">
    <cfRule type="expression" dxfId="109" priority="2">
      <formula>$Z$36=""</formula>
    </cfRule>
  </conditionalFormatting>
  <conditionalFormatting sqref="AA17:AN17">
    <cfRule type="expression" dxfId="108" priority="14">
      <formula>$AA$17=""</formula>
    </cfRule>
  </conditionalFormatting>
  <conditionalFormatting sqref="AD37">
    <cfRule type="expression" dxfId="107" priority="3">
      <formula>$AD$37=""</formula>
    </cfRule>
  </conditionalFormatting>
  <conditionalFormatting sqref="AJ37">
    <cfRule type="expression" dxfId="106" priority="4">
      <formula>$AJ$37=""</formula>
    </cfRule>
  </conditionalFormatting>
  <dataValidations count="3">
    <dataValidation type="list" allowBlank="1" showInputMessage="1" sqref="V34:AQ34" xr:uid="{87D77620-1464-43E9-98F1-99C65658F8AA}">
      <formula1>"電圧制御方式,電流制御方式,その他(    )"</formula1>
    </dataValidation>
    <dataValidation type="list" allowBlank="1" showInputMessage="1" sqref="V27:AQ27" xr:uid="{E0B24D4C-E3FF-4A51-A99E-12FDFF15A097}">
      <formula1>"無効電力制御機能,出力制御機能,その他(    )"</formula1>
    </dataValidation>
    <dataValidation type="list" allowBlank="1" showInputMessage="1" showErrorMessage="1" sqref="V28:AQ28" xr:uid="{49349171-ACE6-4BBD-9275-39199AC0F69B}">
      <formula1>"有,無"</formula1>
    </dataValidation>
  </dataValidations>
  <hyperlinks>
    <hyperlink ref="A1" location="はじめに!A1" display="＜はじめにへ" xr:uid="{CF2843F0-05E4-4C6F-ABE1-5F8560D3CBAC}"/>
    <hyperlink ref="A1:E1" location="入力シート!Print_Area" display="＜入力シートへ" xr:uid="{F71BA7CB-A6CE-46E6-82DB-5DEB9E23C37A}"/>
    <hyperlink ref="AN1:AR1" location="おわりに!Print_Area" display="おわりに＞" xr:uid="{DDC5F5C1-D9B8-4B68-9EFD-0D42D83197B1}"/>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8" id="{7B42A148-052B-4267-9780-20045E46B21E}">
            <xm:f>入力シート!$E$68=1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7304-1CCE-4FCA-B8C2-2691263A5740}">
  <sheetPr codeName="Sheet19">
    <pageSetUpPr fitToPage="1"/>
  </sheetPr>
  <dimension ref="A1:AT49"/>
  <sheetViews>
    <sheetView showGridLines="0" view="pageBreakPreview" zoomScale="80" zoomScaleNormal="100" zoomScaleSheetLayoutView="80" workbookViewId="0">
      <pane ySplit="1" topLeftCell="A8" activePane="bottomLeft" state="frozen"/>
      <selection pane="bottomLeft" activeCell="C43" sqref="C43"/>
    </sheetView>
  </sheetViews>
  <sheetFormatPr defaultColWidth="9" defaultRowHeight="13.5" x14ac:dyDescent="0.15"/>
  <cols>
    <col min="1" max="28" width="2.625" style="445" customWidth="1"/>
    <col min="29" max="29" width="5.875" style="445" customWidth="1"/>
    <col min="30" max="44" width="2.625" style="445" customWidth="1"/>
    <col min="45" max="16384" width="9" style="445"/>
  </cols>
  <sheetData>
    <row r="1" spans="1:44" ht="20.100000000000001" customHeight="1" thickBot="1" x14ac:dyDescent="0.2">
      <c r="A1" s="1016" t="s">
        <v>216</v>
      </c>
      <c r="B1" s="1016"/>
      <c r="C1" s="1016"/>
      <c r="D1" s="1016"/>
      <c r="E1" s="1016"/>
      <c r="F1" s="1111"/>
      <c r="G1" s="1111"/>
      <c r="H1" s="1111"/>
      <c r="I1" s="1111"/>
      <c r="J1" s="1111"/>
      <c r="K1" s="1111"/>
      <c r="L1" s="1111"/>
      <c r="M1" s="446" t="s">
        <v>217</v>
      </c>
      <c r="N1" s="2"/>
      <c r="O1" s="2"/>
      <c r="P1" s="2"/>
      <c r="Q1" s="2"/>
      <c r="R1" s="2"/>
      <c r="S1" s="2"/>
      <c r="T1" s="2"/>
      <c r="U1" s="447"/>
      <c r="V1" s="447"/>
      <c r="W1" s="447"/>
      <c r="X1" s="2"/>
      <c r="Y1" s="448"/>
      <c r="Z1" s="621"/>
      <c r="AA1" s="621"/>
      <c r="AB1" s="621"/>
      <c r="AC1" s="622"/>
      <c r="AD1" s="622"/>
      <c r="AE1" s="622"/>
      <c r="AF1" s="622"/>
      <c r="AG1" s="7"/>
      <c r="AN1" s="1159" t="s">
        <v>218</v>
      </c>
      <c r="AO1" s="1159"/>
      <c r="AP1" s="1159"/>
      <c r="AQ1" s="1159"/>
      <c r="AR1" s="1159"/>
    </row>
    <row r="2" spans="1:44" ht="14.25" thickTop="1" x14ac:dyDescent="0.15">
      <c r="A2" s="456"/>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7" t="s">
        <v>304</v>
      </c>
    </row>
    <row r="3" spans="1:44" ht="14.25" thickBot="1" x14ac:dyDescent="0.2">
      <c r="A3" s="456"/>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78"/>
      <c r="AR3" s="457"/>
    </row>
    <row r="4" spans="1:44" x14ac:dyDescent="0.15">
      <c r="A4" s="489"/>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1412"/>
      <c r="AI4" s="1412"/>
      <c r="AJ4" s="1115" t="str">
        <f>IF(入力シート!E10="","",入力シート!E10)</f>
        <v/>
      </c>
      <c r="AK4" s="1115"/>
      <c r="AL4" s="1115"/>
      <c r="AM4" s="1115"/>
      <c r="AN4" s="1115"/>
      <c r="AO4" s="1115"/>
      <c r="AP4" s="1115"/>
      <c r="AQ4" s="1115"/>
      <c r="AR4" s="1116"/>
    </row>
    <row r="5" spans="1:44" ht="18.75" customHeight="1" x14ac:dyDescent="0.15">
      <c r="A5" s="1348" t="s">
        <v>373</v>
      </c>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504"/>
    </row>
    <row r="6" spans="1:44" ht="22.5" customHeight="1" x14ac:dyDescent="0.15">
      <c r="A6" s="499"/>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t="s">
        <v>374</v>
      </c>
      <c r="AD6" s="456"/>
      <c r="AE6" s="456"/>
      <c r="AF6" s="456"/>
      <c r="AG6" s="456"/>
      <c r="AH6" s="623"/>
      <c r="AI6" s="1415" t="str">
        <f>IF(入力シート!E19="","",入力シート!E19)</f>
        <v/>
      </c>
      <c r="AJ6" s="1415"/>
      <c r="AK6" s="1415"/>
      <c r="AL6" s="1416"/>
      <c r="AM6" s="1416"/>
      <c r="AN6" s="1416"/>
      <c r="AO6" s="1416"/>
      <c r="AP6" s="1416"/>
      <c r="AQ6" s="1416"/>
      <c r="AR6" s="504"/>
    </row>
    <row r="7" spans="1:44" ht="22.5" customHeight="1" x14ac:dyDescent="0.15">
      <c r="A7" s="499"/>
      <c r="B7" s="456"/>
      <c r="C7" s="456"/>
      <c r="D7" s="456"/>
      <c r="E7" s="456"/>
      <c r="F7" s="456"/>
      <c r="G7" s="456"/>
      <c r="H7" s="456"/>
      <c r="I7" s="456"/>
      <c r="J7" s="456"/>
      <c r="K7" s="456"/>
      <c r="L7" s="456"/>
      <c r="M7" s="456"/>
      <c r="N7" s="456"/>
      <c r="O7" s="456"/>
      <c r="P7" s="456"/>
      <c r="Q7" s="456"/>
      <c r="R7" s="456"/>
      <c r="S7" s="456"/>
      <c r="T7" s="456"/>
      <c r="U7" s="456"/>
      <c r="V7" s="624"/>
      <c r="W7" s="624"/>
      <c r="X7" s="624"/>
      <c r="Y7" s="624"/>
      <c r="Z7" s="624"/>
      <c r="AA7" s="624"/>
      <c r="AB7" s="1417" t="str">
        <f>IF('様式３（直流発電設備）② '!AK7="","",'様式３（直流発電設備）② '!AK7)</f>
        <v/>
      </c>
      <c r="AC7" s="1418"/>
      <c r="AD7" s="842" t="s">
        <v>156</v>
      </c>
      <c r="AE7" s="1419" t="str">
        <f>IF('様式３（直流発電設備）② '!AN7="","",'様式３（直流発電設備）② '!AN7)</f>
        <v/>
      </c>
      <c r="AF7" s="1419"/>
      <c r="AG7" s="1349" t="s">
        <v>309</v>
      </c>
      <c r="AH7" s="1349"/>
      <c r="AI7" s="1349"/>
      <c r="AJ7" s="1349"/>
      <c r="AK7" s="1350"/>
      <c r="AL7" s="1351" t="str">
        <f>IF(入力シート!E101="","",IF(入力シート!E101="選択してください","",入力シート!E101))</f>
        <v/>
      </c>
      <c r="AM7" s="1352"/>
      <c r="AN7" s="1352"/>
      <c r="AO7" s="1352"/>
      <c r="AP7" s="1352"/>
      <c r="AQ7" s="1353"/>
      <c r="AR7" s="625"/>
    </row>
    <row r="8" spans="1:44" ht="15" customHeight="1" x14ac:dyDescent="0.15">
      <c r="A8" s="499" t="s">
        <v>375</v>
      </c>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504"/>
    </row>
    <row r="9" spans="1:44" ht="18.75" customHeight="1" x14ac:dyDescent="0.15">
      <c r="A9" s="499"/>
      <c r="B9" s="1338" t="s">
        <v>376</v>
      </c>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64"/>
      <c r="AA9" s="978" t="s">
        <v>273</v>
      </c>
      <c r="AB9" s="1335"/>
      <c r="AC9" s="1335"/>
      <c r="AD9" s="1335"/>
      <c r="AE9" s="1335"/>
      <c r="AF9" s="1335"/>
      <c r="AG9" s="1335"/>
      <c r="AH9" s="1335"/>
      <c r="AI9" s="1335"/>
      <c r="AJ9" s="1335"/>
      <c r="AK9" s="1335"/>
      <c r="AL9" s="1335"/>
      <c r="AM9" s="1335"/>
      <c r="AN9" s="1335"/>
      <c r="AO9" s="1335"/>
      <c r="AP9" s="1335"/>
      <c r="AQ9" s="1336"/>
      <c r="AR9" s="504"/>
    </row>
    <row r="10" spans="1:44" ht="18.75" customHeight="1" x14ac:dyDescent="0.15">
      <c r="A10" s="499"/>
      <c r="B10" s="1338" t="s">
        <v>377</v>
      </c>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64"/>
      <c r="AA10" s="1333">
        <f>IF(入力シート!E102="","",入力シート!E102)</f>
        <v>0</v>
      </c>
      <c r="AB10" s="1334"/>
      <c r="AC10" s="1334"/>
      <c r="AD10" s="1334"/>
      <c r="AE10" s="1334"/>
      <c r="AF10" s="1334"/>
      <c r="AG10" s="1334"/>
      <c r="AH10" s="1334"/>
      <c r="AI10" s="1334"/>
      <c r="AJ10" s="1334"/>
      <c r="AK10" s="1334"/>
      <c r="AL10" s="1334"/>
      <c r="AM10" s="1334"/>
      <c r="AN10" s="1334"/>
      <c r="AO10" s="1335" t="s">
        <v>378</v>
      </c>
      <c r="AP10" s="1335"/>
      <c r="AQ10" s="1336"/>
      <c r="AR10" s="504"/>
    </row>
    <row r="11" spans="1:44" x14ac:dyDescent="0.15">
      <c r="A11" s="499"/>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504"/>
    </row>
    <row r="12" spans="1:44" ht="15" customHeight="1" x14ac:dyDescent="0.15">
      <c r="A12" s="499" t="s">
        <v>379</v>
      </c>
      <c r="B12" s="456"/>
      <c r="C12" s="456"/>
      <c r="D12" s="456"/>
      <c r="E12" s="456"/>
      <c r="F12" s="456"/>
      <c r="G12" s="456"/>
      <c r="H12" s="456"/>
      <c r="I12" s="456"/>
      <c r="J12" s="456"/>
      <c r="K12" s="456"/>
      <c r="L12" s="456"/>
      <c r="M12" s="456"/>
      <c r="N12" s="456"/>
      <c r="O12" s="456"/>
      <c r="P12" s="456"/>
      <c r="Q12" s="456"/>
      <c r="R12" s="456"/>
      <c r="S12" s="456"/>
      <c r="T12" s="456"/>
      <c r="U12" s="456"/>
      <c r="V12" s="458"/>
      <c r="W12" s="458"/>
      <c r="X12" s="458"/>
      <c r="Y12" s="458"/>
      <c r="Z12" s="458"/>
      <c r="AA12" s="458"/>
      <c r="AB12" s="458"/>
      <c r="AC12" s="456"/>
      <c r="AD12" s="456"/>
      <c r="AE12" s="456"/>
      <c r="AF12" s="456"/>
      <c r="AG12" s="456"/>
      <c r="AH12" s="456"/>
      <c r="AI12" s="456"/>
      <c r="AJ12" s="456"/>
      <c r="AK12" s="456"/>
      <c r="AL12" s="456"/>
      <c r="AM12" s="456"/>
      <c r="AN12" s="456"/>
      <c r="AO12" s="456"/>
      <c r="AP12" s="456"/>
      <c r="AQ12" s="456"/>
      <c r="AR12" s="504"/>
    </row>
    <row r="13" spans="1:44" ht="21" customHeight="1" x14ac:dyDescent="0.15">
      <c r="A13" s="499"/>
      <c r="B13" s="1338" t="s">
        <v>380</v>
      </c>
      <c r="C13" s="1048"/>
      <c r="D13" s="1048"/>
      <c r="E13" s="1048"/>
      <c r="F13" s="1048"/>
      <c r="G13" s="1048"/>
      <c r="H13" s="1048"/>
      <c r="I13" s="1064"/>
      <c r="J13" s="1338" t="s">
        <v>381</v>
      </c>
      <c r="K13" s="1048"/>
      <c r="L13" s="1048"/>
      <c r="M13" s="1048"/>
      <c r="N13" s="1048" t="str">
        <f>IF(入力シート!E103="","",入力シート!E103)</f>
        <v/>
      </c>
      <c r="O13" s="1048"/>
      <c r="P13" s="1048"/>
      <c r="Q13" s="1048"/>
      <c r="R13" s="1048"/>
      <c r="S13" s="1048"/>
      <c r="T13" s="1048"/>
      <c r="U13" s="1048"/>
      <c r="V13" s="1048"/>
      <c r="W13" s="1048"/>
      <c r="X13" s="1048"/>
      <c r="Y13" s="1048"/>
      <c r="Z13" s="1048"/>
      <c r="AA13" s="1048" t="s">
        <v>382</v>
      </c>
      <c r="AB13" s="1048"/>
      <c r="AC13" s="1048"/>
      <c r="AD13" s="1048"/>
      <c r="AE13" s="1048" t="str">
        <f>IF(入力シート!E104="","",入力シート!E104)</f>
        <v/>
      </c>
      <c r="AF13" s="1048"/>
      <c r="AG13" s="1048"/>
      <c r="AH13" s="1048"/>
      <c r="AI13" s="1048"/>
      <c r="AJ13" s="1048"/>
      <c r="AK13" s="1048"/>
      <c r="AL13" s="1048"/>
      <c r="AM13" s="1048"/>
      <c r="AN13" s="1048"/>
      <c r="AO13" s="1048"/>
      <c r="AP13" s="1048"/>
      <c r="AQ13" s="1064"/>
      <c r="AR13" s="504"/>
    </row>
    <row r="14" spans="1:44" ht="21" customHeight="1" x14ac:dyDescent="0.15">
      <c r="A14" s="499"/>
      <c r="B14" s="1338" t="s">
        <v>383</v>
      </c>
      <c r="C14" s="1048"/>
      <c r="D14" s="1048"/>
      <c r="E14" s="1048"/>
      <c r="F14" s="1048"/>
      <c r="G14" s="1048"/>
      <c r="H14" s="1048"/>
      <c r="I14" s="1064"/>
      <c r="J14" s="978" t="str">
        <f>IF(入力シート!E105="","",IF(入力シート!E105="選択してください","",入力シート!E105))</f>
        <v/>
      </c>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6"/>
      <c r="AR14" s="504"/>
    </row>
    <row r="15" spans="1:44" ht="21" customHeight="1" x14ac:dyDescent="0.15">
      <c r="A15" s="499"/>
      <c r="B15" s="1338" t="s">
        <v>384</v>
      </c>
      <c r="C15" s="1048"/>
      <c r="D15" s="1048"/>
      <c r="E15" s="1048"/>
      <c r="F15" s="1048"/>
      <c r="G15" s="1048"/>
      <c r="H15" s="1048"/>
      <c r="I15" s="1339"/>
      <c r="J15" s="1045" t="str">
        <f>IF(入力シート!E106="","",入力シート!E106)</f>
        <v/>
      </c>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35" t="s">
        <v>385</v>
      </c>
      <c r="AP15" s="1335"/>
      <c r="AQ15" s="1336"/>
      <c r="AR15" s="504"/>
    </row>
    <row r="16" spans="1:44" ht="21" customHeight="1" x14ac:dyDescent="0.15">
      <c r="A16" s="499"/>
      <c r="B16" s="1338" t="s">
        <v>386</v>
      </c>
      <c r="C16" s="1048"/>
      <c r="D16" s="1048"/>
      <c r="E16" s="1048"/>
      <c r="F16" s="1048"/>
      <c r="G16" s="1048"/>
      <c r="H16" s="1048"/>
      <c r="I16" s="1339"/>
      <c r="J16" s="1045" t="str">
        <f>IF(入力シート!E100="","",入力シート!E100)</f>
        <v/>
      </c>
      <c r="K16" s="134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35" t="s">
        <v>387</v>
      </c>
      <c r="AP16" s="1335"/>
      <c r="AQ16" s="1336"/>
      <c r="AR16" s="504"/>
    </row>
    <row r="17" spans="1:46" ht="21" customHeight="1" x14ac:dyDescent="0.15">
      <c r="A17" s="499"/>
      <c r="B17" s="1338" t="s">
        <v>388</v>
      </c>
      <c r="C17" s="1048"/>
      <c r="D17" s="1048"/>
      <c r="E17" s="1048"/>
      <c r="F17" s="1048"/>
      <c r="G17" s="1048"/>
      <c r="H17" s="1048"/>
      <c r="I17" s="1339"/>
      <c r="J17" s="1119"/>
      <c r="K17" s="1174"/>
      <c r="L17" s="1174"/>
      <c r="M17" s="1174"/>
      <c r="N17" s="1174"/>
      <c r="O17" s="1174"/>
      <c r="P17" s="1174"/>
      <c r="Q17" s="1174"/>
      <c r="R17" s="1174"/>
      <c r="S17" s="1174"/>
      <c r="T17" s="1174"/>
      <c r="U17" s="1174"/>
      <c r="V17" s="1174"/>
      <c r="W17" s="1174"/>
      <c r="X17" s="1335" t="s">
        <v>389</v>
      </c>
      <c r="Y17" s="1335"/>
      <c r="Z17" s="1336"/>
      <c r="AA17" s="1119"/>
      <c r="AB17" s="1174"/>
      <c r="AC17" s="1174"/>
      <c r="AD17" s="1174"/>
      <c r="AE17" s="1174"/>
      <c r="AF17" s="1174"/>
      <c r="AG17" s="1174"/>
      <c r="AH17" s="1174"/>
      <c r="AI17" s="1174"/>
      <c r="AJ17" s="1174"/>
      <c r="AK17" s="1174"/>
      <c r="AL17" s="1174"/>
      <c r="AM17" s="1174"/>
      <c r="AN17" s="1174"/>
      <c r="AO17" s="1335" t="s">
        <v>387</v>
      </c>
      <c r="AP17" s="1335"/>
      <c r="AQ17" s="1336"/>
      <c r="AR17" s="504"/>
    </row>
    <row r="18" spans="1:46" ht="21" customHeight="1" x14ac:dyDescent="0.15">
      <c r="A18" s="499"/>
      <c r="B18" s="1338" t="s">
        <v>390</v>
      </c>
      <c r="C18" s="1048"/>
      <c r="D18" s="1048"/>
      <c r="E18" s="1048"/>
      <c r="F18" s="1048"/>
      <c r="G18" s="1048"/>
      <c r="H18" s="1048"/>
      <c r="I18" s="1339"/>
      <c r="J18" s="1413"/>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335" t="s">
        <v>391</v>
      </c>
      <c r="AP18" s="1335"/>
      <c r="AQ18" s="1336"/>
      <c r="AR18" s="504"/>
    </row>
    <row r="19" spans="1:46" ht="21" customHeight="1" x14ac:dyDescent="0.15">
      <c r="A19" s="499"/>
      <c r="B19" s="1338" t="s">
        <v>392</v>
      </c>
      <c r="C19" s="1048"/>
      <c r="D19" s="1048"/>
      <c r="E19" s="1048"/>
      <c r="F19" s="1048"/>
      <c r="G19" s="1048"/>
      <c r="H19" s="1048"/>
      <c r="I19" s="1048"/>
      <c r="J19" s="1048"/>
      <c r="K19" s="1048"/>
      <c r="L19" s="1048"/>
      <c r="M19" s="1048"/>
      <c r="N19" s="1048"/>
      <c r="O19" s="1048"/>
      <c r="P19" s="1048"/>
      <c r="Q19" s="1048"/>
      <c r="R19" s="1048"/>
      <c r="S19" s="1048"/>
      <c r="T19" s="1048"/>
      <c r="U19" s="1064"/>
      <c r="V19" s="1045" t="str">
        <f>IF(入力シート!E107="","",入力シート!E107)</f>
        <v/>
      </c>
      <c r="W19" s="1347"/>
      <c r="X19" s="1347"/>
      <c r="Y19" s="1347"/>
      <c r="Z19" s="1347"/>
      <c r="AA19" s="1347"/>
      <c r="AB19" s="1347"/>
      <c r="AC19" s="1347"/>
      <c r="AD19" s="1347"/>
      <c r="AE19" s="1347"/>
      <c r="AF19" s="1347"/>
      <c r="AG19" s="1347"/>
      <c r="AH19" s="1347"/>
      <c r="AI19" s="1347"/>
      <c r="AJ19" s="1347"/>
      <c r="AK19" s="1347"/>
      <c r="AL19" s="1347"/>
      <c r="AM19" s="1347"/>
      <c r="AN19" s="1347"/>
      <c r="AO19" s="1335" t="s">
        <v>393</v>
      </c>
      <c r="AP19" s="1335"/>
      <c r="AQ19" s="1336"/>
      <c r="AR19" s="504"/>
    </row>
    <row r="20" spans="1:46" ht="21" customHeight="1" x14ac:dyDescent="0.15">
      <c r="A20" s="499"/>
      <c r="B20" s="1338" t="s">
        <v>394</v>
      </c>
      <c r="C20" s="1048"/>
      <c r="D20" s="1048"/>
      <c r="E20" s="1048"/>
      <c r="F20" s="1048"/>
      <c r="G20" s="1048"/>
      <c r="H20" s="1048"/>
      <c r="I20" s="1048"/>
      <c r="J20" s="1048"/>
      <c r="K20" s="1048"/>
      <c r="L20" s="1048"/>
      <c r="M20" s="1048"/>
      <c r="N20" s="1048"/>
      <c r="O20" s="1048"/>
      <c r="P20" s="1048"/>
      <c r="Q20" s="1048"/>
      <c r="R20" s="1048"/>
      <c r="S20" s="1048"/>
      <c r="T20" s="1048"/>
      <c r="U20" s="1064"/>
      <c r="V20" s="477"/>
      <c r="W20" s="531"/>
      <c r="X20" s="531"/>
      <c r="Y20" s="1395" t="str">
        <f>IF(入力シート!E108="","",入力シート!E108)</f>
        <v/>
      </c>
      <c r="Z20" s="1395"/>
      <c r="AA20" s="1395"/>
      <c r="AB20" s="1395"/>
      <c r="AC20" s="531" t="s">
        <v>719</v>
      </c>
      <c r="AD20" s="1335" t="s">
        <v>156</v>
      </c>
      <c r="AE20" s="1335"/>
      <c r="AF20" s="1335"/>
      <c r="AG20" s="531"/>
      <c r="AH20" s="531"/>
      <c r="AI20" s="531"/>
      <c r="AJ20" s="531"/>
      <c r="AK20" s="1396" t="str">
        <f>IF(入力シート!H108="","",入力シート!H108)</f>
        <v/>
      </c>
      <c r="AL20" s="1396"/>
      <c r="AM20" s="1396"/>
      <c r="AN20" s="1396"/>
      <c r="AO20" s="1335" t="s">
        <v>719</v>
      </c>
      <c r="AP20" s="1335"/>
      <c r="AQ20" s="1336"/>
      <c r="AR20" s="504"/>
    </row>
    <row r="21" spans="1:46" ht="21" customHeight="1" x14ac:dyDescent="0.15">
      <c r="A21" s="499"/>
      <c r="B21" s="1338" t="s">
        <v>395</v>
      </c>
      <c r="C21" s="1048"/>
      <c r="D21" s="1048"/>
      <c r="E21" s="1048"/>
      <c r="F21" s="1048"/>
      <c r="G21" s="1048"/>
      <c r="H21" s="1048"/>
      <c r="I21" s="1048"/>
      <c r="J21" s="1048"/>
      <c r="K21" s="1048"/>
      <c r="L21" s="1048"/>
      <c r="M21" s="1048"/>
      <c r="N21" s="1048"/>
      <c r="O21" s="1048"/>
      <c r="P21" s="1048"/>
      <c r="Q21" s="1048"/>
      <c r="R21" s="1048"/>
      <c r="S21" s="1048"/>
      <c r="T21" s="1048"/>
      <c r="U21" s="1064"/>
      <c r="V21" s="1165"/>
      <c r="W21" s="1166"/>
      <c r="X21" s="1166"/>
      <c r="Y21" s="1166"/>
      <c r="Z21" s="1166"/>
      <c r="AA21" s="1166"/>
      <c r="AB21" s="1166"/>
      <c r="AC21" s="1166"/>
      <c r="AD21" s="1166"/>
      <c r="AE21" s="1166"/>
      <c r="AF21" s="1166"/>
      <c r="AG21" s="1166"/>
      <c r="AH21" s="1166"/>
      <c r="AI21" s="1166"/>
      <c r="AJ21" s="1166"/>
      <c r="AK21" s="1166"/>
      <c r="AL21" s="1166"/>
      <c r="AM21" s="1166"/>
      <c r="AN21" s="1166"/>
      <c r="AO21" s="962" t="s">
        <v>396</v>
      </c>
      <c r="AP21" s="962"/>
      <c r="AQ21" s="1163"/>
      <c r="AR21" s="504"/>
    </row>
    <row r="22" spans="1:46" ht="21" customHeight="1" x14ac:dyDescent="0.15">
      <c r="A22" s="499"/>
      <c r="B22" s="1105" t="s">
        <v>397</v>
      </c>
      <c r="C22" s="1106"/>
      <c r="D22" s="1106"/>
      <c r="E22" s="1106"/>
      <c r="F22" s="1106"/>
      <c r="G22" s="1106"/>
      <c r="H22" s="1106"/>
      <c r="I22" s="1106"/>
      <c r="J22" s="1127" t="str">
        <f>IF(入力シート!E110="","",入力シート!E110)</f>
        <v/>
      </c>
      <c r="K22" s="1149"/>
      <c r="L22" s="1149"/>
      <c r="M22" s="962" t="s">
        <v>398</v>
      </c>
      <c r="N22" s="962"/>
      <c r="O22" s="962"/>
      <c r="P22" s="962"/>
      <c r="Q22" s="1149" t="str">
        <f>IF(入力シート!H110="","",入力シート!H110)</f>
        <v/>
      </c>
      <c r="R22" s="1149"/>
      <c r="S22" s="1149"/>
      <c r="T22" s="1128" t="s">
        <v>396</v>
      </c>
      <c r="U22" s="1397"/>
      <c r="V22" s="961" t="s">
        <v>399</v>
      </c>
      <c r="W22" s="962"/>
      <c r="X22" s="962"/>
      <c r="Y22" s="962"/>
      <c r="Z22" s="962"/>
      <c r="AA22" s="962"/>
      <c r="AB22" s="962"/>
      <c r="AC22" s="1163"/>
      <c r="AD22" s="1127" t="str">
        <f>IF(入力シート!E109="","",入力シート!E109)</f>
        <v/>
      </c>
      <c r="AE22" s="1149"/>
      <c r="AF22" s="1149"/>
      <c r="AG22" s="962" t="s">
        <v>400</v>
      </c>
      <c r="AH22" s="962"/>
      <c r="AI22" s="962"/>
      <c r="AJ22" s="962"/>
      <c r="AK22" s="962"/>
      <c r="AL22" s="1149" t="str">
        <f>IF(入力シート!H109="","",入力シート!H109)</f>
        <v/>
      </c>
      <c r="AM22" s="1149"/>
      <c r="AN22" s="1149"/>
      <c r="AO22" s="962" t="s">
        <v>396</v>
      </c>
      <c r="AP22" s="962"/>
      <c r="AQ22" s="1163"/>
      <c r="AR22" s="504"/>
    </row>
    <row r="23" spans="1:46" ht="21" customHeight="1" x14ac:dyDescent="0.15">
      <c r="A23" s="499"/>
      <c r="B23" s="1387" t="s">
        <v>401</v>
      </c>
      <c r="C23" s="1388"/>
      <c r="D23" s="1388"/>
      <c r="E23" s="1388"/>
      <c r="F23" s="1388"/>
      <c r="G23" s="1388"/>
      <c r="H23" s="1388"/>
      <c r="I23" s="1388"/>
      <c r="J23" s="1382" t="s">
        <v>402</v>
      </c>
      <c r="K23" s="1382"/>
      <c r="L23" s="1382"/>
      <c r="M23" s="1382"/>
      <c r="N23" s="1382"/>
      <c r="O23" s="1382"/>
      <c r="P23" s="1382"/>
      <c r="Q23" s="1382"/>
      <c r="R23" s="1382"/>
      <c r="S23" s="1382"/>
      <c r="T23" s="1382"/>
      <c r="U23" s="1382"/>
      <c r="V23" s="1371" t="str">
        <f>IF(入力シート!E111="","",入力シート!E111)</f>
        <v/>
      </c>
      <c r="W23" s="1372"/>
      <c r="X23" s="1372"/>
      <c r="Y23" s="1372"/>
      <c r="Z23" s="1372"/>
      <c r="AA23" s="1372"/>
      <c r="AB23" s="1372"/>
      <c r="AC23" s="1372"/>
      <c r="AD23" s="1372"/>
      <c r="AE23" s="1372"/>
      <c r="AF23" s="1372"/>
      <c r="AG23" s="1372"/>
      <c r="AH23" s="1372"/>
      <c r="AI23" s="1372"/>
      <c r="AJ23" s="1372"/>
      <c r="AK23" s="1372"/>
      <c r="AL23" s="1372"/>
      <c r="AM23" s="1372"/>
      <c r="AN23" s="1372"/>
      <c r="AO23" s="962" t="s">
        <v>403</v>
      </c>
      <c r="AP23" s="962"/>
      <c r="AQ23" s="1163"/>
      <c r="AR23" s="504"/>
      <c r="AT23"/>
    </row>
    <row r="24" spans="1:46" ht="21" customHeight="1" x14ac:dyDescent="0.15">
      <c r="A24" s="499"/>
      <c r="B24" s="1389"/>
      <c r="C24" s="1390"/>
      <c r="D24" s="1390"/>
      <c r="E24" s="1390"/>
      <c r="F24" s="1390"/>
      <c r="G24" s="1390"/>
      <c r="H24" s="1390"/>
      <c r="I24" s="1391"/>
      <c r="J24" s="1369" t="s">
        <v>404</v>
      </c>
      <c r="K24" s="1370"/>
      <c r="L24" s="1370"/>
      <c r="M24" s="1370"/>
      <c r="N24" s="1370"/>
      <c r="O24" s="1370"/>
      <c r="P24" s="1370"/>
      <c r="Q24" s="1370"/>
      <c r="R24" s="1370"/>
      <c r="S24" s="1370"/>
      <c r="T24" s="1370"/>
      <c r="U24" s="1370"/>
      <c r="V24" s="1371" t="str">
        <f>IF(入力シート!E112="","",入力シート!E112)</f>
        <v/>
      </c>
      <c r="W24" s="1372"/>
      <c r="X24" s="1372"/>
      <c r="Y24" s="1372"/>
      <c r="Z24" s="1372"/>
      <c r="AA24" s="1372"/>
      <c r="AB24" s="1372"/>
      <c r="AC24" s="1372"/>
      <c r="AD24" s="1372"/>
      <c r="AE24" s="1372"/>
      <c r="AF24" s="1372"/>
      <c r="AG24" s="1372"/>
      <c r="AH24" s="1372"/>
      <c r="AI24" s="1372"/>
      <c r="AJ24" s="1372"/>
      <c r="AK24" s="1372"/>
      <c r="AL24" s="1372"/>
      <c r="AM24" s="1372"/>
      <c r="AN24" s="1372"/>
      <c r="AO24" s="962" t="s">
        <v>403</v>
      </c>
      <c r="AP24" s="962"/>
      <c r="AQ24" s="1163"/>
      <c r="AR24" s="504"/>
    </row>
    <row r="25" spans="1:46" ht="21" customHeight="1" x14ac:dyDescent="0.15">
      <c r="A25" s="897"/>
      <c r="B25" s="1387" t="s">
        <v>911</v>
      </c>
      <c r="C25" s="1388"/>
      <c r="D25" s="1388"/>
      <c r="E25" s="1388"/>
      <c r="F25" s="1388"/>
      <c r="G25" s="1388"/>
      <c r="H25" s="1388"/>
      <c r="I25" s="1388"/>
      <c r="J25" s="1382" t="s">
        <v>904</v>
      </c>
      <c r="K25" s="1382"/>
      <c r="L25" s="1382"/>
      <c r="M25" s="1382"/>
      <c r="N25" s="1382"/>
      <c r="O25" s="1382"/>
      <c r="P25" s="1382"/>
      <c r="Q25" s="1382"/>
      <c r="R25" s="1382"/>
      <c r="S25" s="1382"/>
      <c r="T25" s="1382"/>
      <c r="U25" s="1382"/>
      <c r="V25" s="895"/>
      <c r="W25" s="896"/>
      <c r="X25" s="896"/>
      <c r="Y25" s="1394" t="str">
        <f>IF(入力シート!E113="","",入力シート!E113)</f>
        <v/>
      </c>
      <c r="Z25" s="1394"/>
      <c r="AA25" s="1394"/>
      <c r="AB25" s="1394"/>
      <c r="AC25" s="896" t="s">
        <v>396</v>
      </c>
      <c r="AD25" s="1335" t="s">
        <v>156</v>
      </c>
      <c r="AE25" s="1335"/>
      <c r="AF25" s="1335"/>
      <c r="AG25" s="896"/>
      <c r="AH25" s="896"/>
      <c r="AI25" s="896"/>
      <c r="AJ25" s="896"/>
      <c r="AK25" s="1394" t="str">
        <f>IF(入力シート!H113="","",入力シート!H113)</f>
        <v/>
      </c>
      <c r="AL25" s="1394"/>
      <c r="AM25" s="1394"/>
      <c r="AN25" s="1394"/>
      <c r="AO25" s="1335" t="s">
        <v>914</v>
      </c>
      <c r="AP25" s="1335"/>
      <c r="AQ25" s="1336"/>
      <c r="AR25" s="504"/>
    </row>
    <row r="26" spans="1:46" ht="21" customHeight="1" x14ac:dyDescent="0.15">
      <c r="A26" s="897"/>
      <c r="B26" s="1389"/>
      <c r="C26" s="1390"/>
      <c r="D26" s="1390"/>
      <c r="E26" s="1390"/>
      <c r="F26" s="1390"/>
      <c r="G26" s="1390"/>
      <c r="H26" s="1390"/>
      <c r="I26" s="1391"/>
      <c r="J26" s="1369" t="s">
        <v>905</v>
      </c>
      <c r="K26" s="1370"/>
      <c r="L26" s="1370"/>
      <c r="M26" s="1370"/>
      <c r="N26" s="1370"/>
      <c r="O26" s="1370"/>
      <c r="P26" s="1370"/>
      <c r="Q26" s="1370"/>
      <c r="R26" s="1370"/>
      <c r="S26" s="1370"/>
      <c r="T26" s="1370"/>
      <c r="U26" s="1370"/>
      <c r="V26" s="1371" t="str">
        <f>IF(入力シート!E114="","",入力シート!E114)</f>
        <v/>
      </c>
      <c r="W26" s="1372"/>
      <c r="X26" s="1372"/>
      <c r="Y26" s="1372"/>
      <c r="Z26" s="1372"/>
      <c r="AA26" s="1372"/>
      <c r="AB26" s="1372"/>
      <c r="AC26" s="1372"/>
      <c r="AD26" s="1372"/>
      <c r="AE26" s="1372"/>
      <c r="AF26" s="1372"/>
      <c r="AG26" s="1372"/>
      <c r="AH26" s="1372"/>
      <c r="AI26" s="1372"/>
      <c r="AJ26" s="1372"/>
      <c r="AK26" s="1372"/>
      <c r="AL26" s="1372"/>
      <c r="AM26" s="1372"/>
      <c r="AN26" s="1372"/>
      <c r="AO26" s="962" t="s">
        <v>915</v>
      </c>
      <c r="AP26" s="962"/>
      <c r="AQ26" s="1163"/>
      <c r="AR26" s="504"/>
    </row>
    <row r="27" spans="1:46" ht="33" customHeight="1" x14ac:dyDescent="0.15">
      <c r="A27" s="499"/>
      <c r="B27" s="1343" t="s">
        <v>916</v>
      </c>
      <c r="C27" s="1344"/>
      <c r="D27" s="1344"/>
      <c r="E27" s="1344"/>
      <c r="F27" s="1344"/>
      <c r="G27" s="1344"/>
      <c r="H27" s="1344"/>
      <c r="I27" s="1344"/>
      <c r="J27" s="1344"/>
      <c r="K27" s="1344"/>
      <c r="L27" s="1344"/>
      <c r="M27" s="1344"/>
      <c r="N27" s="1344"/>
      <c r="O27" s="1344"/>
      <c r="P27" s="1344"/>
      <c r="Q27" s="1344"/>
      <c r="R27" s="1344"/>
      <c r="S27" s="1344"/>
      <c r="T27" s="1344"/>
      <c r="U27" s="1345"/>
      <c r="V27" s="1363"/>
      <c r="W27" s="1364"/>
      <c r="X27" s="1364"/>
      <c r="Y27" s="1364"/>
      <c r="Z27" s="1364"/>
      <c r="AA27" s="1364"/>
      <c r="AB27" s="1364"/>
      <c r="AC27" s="1365"/>
      <c r="AD27" s="1365"/>
      <c r="AE27" s="1365"/>
      <c r="AF27" s="1365"/>
      <c r="AG27" s="1365"/>
      <c r="AH27" s="1365"/>
      <c r="AI27" s="1365"/>
      <c r="AJ27" s="1365"/>
      <c r="AK27" s="1365"/>
      <c r="AL27" s="1365"/>
      <c r="AM27" s="1365"/>
      <c r="AN27" s="1365"/>
      <c r="AO27" s="1365"/>
      <c r="AP27" s="1365"/>
      <c r="AQ27" s="1365"/>
      <c r="AR27" s="504"/>
    </row>
    <row r="28" spans="1:46" ht="21" customHeight="1" x14ac:dyDescent="0.15">
      <c r="A28" s="499"/>
      <c r="B28" s="1338" t="s">
        <v>929</v>
      </c>
      <c r="C28" s="1048"/>
      <c r="D28" s="1048"/>
      <c r="E28" s="1048"/>
      <c r="F28" s="1048"/>
      <c r="G28" s="1048"/>
      <c r="H28" s="1048"/>
      <c r="I28" s="1048"/>
      <c r="J28" s="1048"/>
      <c r="K28" s="1048"/>
      <c r="L28" s="1048"/>
      <c r="M28" s="1048"/>
      <c r="N28" s="1048"/>
      <c r="O28" s="1048"/>
      <c r="P28" s="1048"/>
      <c r="Q28" s="1048"/>
      <c r="R28" s="1048"/>
      <c r="S28" s="1048"/>
      <c r="T28" s="1048"/>
      <c r="U28" s="1064"/>
      <c r="V28" s="1407"/>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9"/>
      <c r="AR28" s="504"/>
    </row>
    <row r="29" spans="1:46" ht="21" customHeight="1" x14ac:dyDescent="0.15">
      <c r="A29" s="499"/>
      <c r="B29" s="1338" t="s">
        <v>918</v>
      </c>
      <c r="C29" s="1048"/>
      <c r="D29" s="1048"/>
      <c r="E29" s="1048"/>
      <c r="F29" s="1048"/>
      <c r="G29" s="1048"/>
      <c r="H29" s="1048"/>
      <c r="I29" s="1048"/>
      <c r="J29" s="1048"/>
      <c r="K29" s="1048"/>
      <c r="L29" s="1048"/>
      <c r="M29" s="1048"/>
      <c r="N29" s="1048"/>
      <c r="O29" s="1048"/>
      <c r="P29" s="1048"/>
      <c r="Q29" s="1048"/>
      <c r="R29" s="1048"/>
      <c r="S29" s="1048"/>
      <c r="T29" s="1048"/>
      <c r="U29" s="1064"/>
      <c r="V29" s="1120" t="s">
        <v>405</v>
      </c>
      <c r="W29" s="1120"/>
      <c r="X29" s="1120"/>
      <c r="Y29" s="1120"/>
      <c r="Z29" s="1120"/>
      <c r="AA29" s="1120"/>
      <c r="AB29" s="1120"/>
      <c r="AC29" s="1120"/>
      <c r="AD29" s="1120"/>
      <c r="AE29" s="1120"/>
      <c r="AF29" s="1120"/>
      <c r="AG29" s="1120"/>
      <c r="AH29" s="1120"/>
      <c r="AI29" s="1120"/>
      <c r="AJ29" s="1120"/>
      <c r="AK29" s="1120"/>
      <c r="AL29" s="1120"/>
      <c r="AM29" s="1120"/>
      <c r="AN29" s="1120"/>
      <c r="AO29" s="1120"/>
      <c r="AP29" s="1120"/>
      <c r="AQ29" s="1120"/>
      <c r="AR29" s="504"/>
    </row>
    <row r="30" spans="1:46" ht="21" customHeight="1" x14ac:dyDescent="0.15">
      <c r="A30" s="499"/>
      <c r="B30" s="1340" t="s">
        <v>919</v>
      </c>
      <c r="C30" s="1341"/>
      <c r="D30" s="1341"/>
      <c r="E30" s="1341"/>
      <c r="F30" s="1341"/>
      <c r="G30" s="1341"/>
      <c r="H30" s="1341"/>
      <c r="I30" s="1341"/>
      <c r="J30" s="1341"/>
      <c r="K30" s="1341"/>
      <c r="L30" s="1341"/>
      <c r="M30" s="1341"/>
      <c r="N30" s="1341"/>
      <c r="O30" s="1341"/>
      <c r="P30" s="1341"/>
      <c r="Q30" s="1341"/>
      <c r="R30" s="1341"/>
      <c r="S30" s="1341"/>
      <c r="T30" s="1341"/>
      <c r="U30" s="1342"/>
      <c r="V30" s="1375"/>
      <c r="W30" s="1376"/>
      <c r="X30" s="1376"/>
      <c r="Y30" s="1376"/>
      <c r="Z30" s="1376"/>
      <c r="AA30" s="1376"/>
      <c r="AB30" s="1376"/>
      <c r="AC30" s="1376"/>
      <c r="AD30" s="1376"/>
      <c r="AE30" s="1376"/>
      <c r="AF30" s="1376"/>
      <c r="AG30" s="1376"/>
      <c r="AH30" s="1376"/>
      <c r="AI30" s="1376"/>
      <c r="AJ30" s="1376"/>
      <c r="AK30" s="1376"/>
      <c r="AL30" s="1376"/>
      <c r="AM30" s="1376"/>
      <c r="AN30" s="1376"/>
      <c r="AO30" s="1373" t="s">
        <v>393</v>
      </c>
      <c r="AP30" s="1373"/>
      <c r="AQ30" s="1374"/>
      <c r="AR30" s="504"/>
    </row>
    <row r="31" spans="1:46" ht="21" customHeight="1" x14ac:dyDescent="0.15">
      <c r="A31" s="499"/>
      <c r="B31" s="1343"/>
      <c r="C31" s="1344"/>
      <c r="D31" s="1344"/>
      <c r="E31" s="1344"/>
      <c r="F31" s="1344"/>
      <c r="G31" s="1344"/>
      <c r="H31" s="1344"/>
      <c r="I31" s="1344"/>
      <c r="J31" s="1344"/>
      <c r="K31" s="1344"/>
      <c r="L31" s="1344"/>
      <c r="M31" s="1344"/>
      <c r="N31" s="1344"/>
      <c r="O31" s="1344"/>
      <c r="P31" s="1344"/>
      <c r="Q31" s="1344"/>
      <c r="R31" s="1344"/>
      <c r="S31" s="1344"/>
      <c r="T31" s="1344"/>
      <c r="U31" s="1345"/>
      <c r="V31" s="1383"/>
      <c r="W31" s="1379"/>
      <c r="X31" s="1379"/>
      <c r="Y31" s="1379"/>
      <c r="Z31" s="1379"/>
      <c r="AA31" s="1379"/>
      <c r="AB31" s="1379"/>
      <c r="AC31" s="1379"/>
      <c r="AD31" s="1379"/>
      <c r="AE31" s="1379"/>
      <c r="AF31" s="1379"/>
      <c r="AG31" s="1379"/>
      <c r="AH31" s="1379"/>
      <c r="AI31" s="1379"/>
      <c r="AJ31" s="1379"/>
      <c r="AK31" s="1379"/>
      <c r="AL31" s="1379"/>
      <c r="AM31" s="1379"/>
      <c r="AN31" s="1379"/>
      <c r="AO31" s="1403" t="s">
        <v>406</v>
      </c>
      <c r="AP31" s="1403"/>
      <c r="AQ31" s="1404"/>
      <c r="AR31" s="504"/>
    </row>
    <row r="32" spans="1:46" ht="21" customHeight="1" x14ac:dyDescent="0.15">
      <c r="A32" s="499"/>
      <c r="B32" s="1340" t="s">
        <v>920</v>
      </c>
      <c r="C32" s="1341"/>
      <c r="D32" s="1341"/>
      <c r="E32" s="1341"/>
      <c r="F32" s="1341"/>
      <c r="G32" s="1341"/>
      <c r="H32" s="1341"/>
      <c r="I32" s="1341"/>
      <c r="J32" s="1341"/>
      <c r="K32" s="1341"/>
      <c r="L32" s="1341"/>
      <c r="M32" s="1341"/>
      <c r="N32" s="1341"/>
      <c r="O32" s="1341"/>
      <c r="P32" s="1341"/>
      <c r="Q32" s="1341"/>
      <c r="R32" s="1341"/>
      <c r="S32" s="1341"/>
      <c r="T32" s="1341"/>
      <c r="U32" s="1342"/>
      <c r="V32" s="1069" t="str">
        <f>IF(入力シート!E115="","",IF(入力シート!E115="選択してください","",入力シート!E115))</f>
        <v/>
      </c>
      <c r="W32" s="1070"/>
      <c r="X32" s="1070"/>
      <c r="Y32" s="1070"/>
      <c r="Z32" s="1070"/>
      <c r="AA32" s="1070"/>
      <c r="AB32" s="1070"/>
      <c r="AC32" s="1070"/>
      <c r="AD32" s="1070"/>
      <c r="AE32" s="1070"/>
      <c r="AF32" s="1070"/>
      <c r="AG32" s="1070"/>
      <c r="AH32" s="1070"/>
      <c r="AI32" s="1070"/>
      <c r="AJ32" s="1070"/>
      <c r="AK32" s="1070"/>
      <c r="AL32" s="1070"/>
      <c r="AM32" s="1070"/>
      <c r="AN32" s="1070"/>
      <c r="AO32" s="1170"/>
      <c r="AP32" s="1170"/>
      <c r="AQ32" s="1405"/>
      <c r="AR32" s="504"/>
    </row>
    <row r="33" spans="1:44" ht="21" customHeight="1" x14ac:dyDescent="0.15">
      <c r="A33" s="499"/>
      <c r="B33" s="1343"/>
      <c r="C33" s="1344"/>
      <c r="D33" s="1344"/>
      <c r="E33" s="1344"/>
      <c r="F33" s="1344"/>
      <c r="G33" s="1344"/>
      <c r="H33" s="1344"/>
      <c r="I33" s="1344"/>
      <c r="J33" s="1344"/>
      <c r="K33" s="1344"/>
      <c r="L33" s="1344"/>
      <c r="M33" s="1344"/>
      <c r="N33" s="1344"/>
      <c r="O33" s="1344"/>
      <c r="P33" s="1344"/>
      <c r="Q33" s="1344"/>
      <c r="R33" s="1344"/>
      <c r="S33" s="1344"/>
      <c r="T33" s="1344"/>
      <c r="U33" s="1345"/>
      <c r="V33" s="1406"/>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8"/>
      <c r="AR33" s="504"/>
    </row>
    <row r="34" spans="1:44" ht="21" customHeight="1" x14ac:dyDescent="0.15">
      <c r="A34" s="499"/>
      <c r="B34" s="1338" t="s">
        <v>921</v>
      </c>
      <c r="C34" s="1048"/>
      <c r="D34" s="1048"/>
      <c r="E34" s="1048"/>
      <c r="F34" s="1048"/>
      <c r="G34" s="1048"/>
      <c r="H34" s="1048"/>
      <c r="I34" s="1048"/>
      <c r="J34" s="1048"/>
      <c r="K34" s="1048"/>
      <c r="L34" s="1048"/>
      <c r="M34" s="1048"/>
      <c r="N34" s="1048"/>
      <c r="O34" s="1048"/>
      <c r="P34" s="1048"/>
      <c r="Q34" s="1048"/>
      <c r="R34" s="1048"/>
      <c r="S34" s="1048"/>
      <c r="T34" s="1048"/>
      <c r="U34" s="1064"/>
      <c r="V34" s="1346"/>
      <c r="W34" s="1346"/>
      <c r="X34" s="1346"/>
      <c r="Y34" s="1346"/>
      <c r="Z34" s="1346"/>
      <c r="AA34" s="1346"/>
      <c r="AB34" s="1346"/>
      <c r="AC34" s="1346"/>
      <c r="AD34" s="1346"/>
      <c r="AE34" s="1346"/>
      <c r="AF34" s="1346"/>
      <c r="AG34" s="1346"/>
      <c r="AH34" s="1346"/>
      <c r="AI34" s="1346"/>
      <c r="AJ34" s="1346"/>
      <c r="AK34" s="1346"/>
      <c r="AL34" s="1346"/>
      <c r="AM34" s="1346"/>
      <c r="AN34" s="1346"/>
      <c r="AO34" s="1346"/>
      <c r="AP34" s="1346"/>
      <c r="AQ34" s="1346"/>
      <c r="AR34" s="504"/>
    </row>
    <row r="35" spans="1:44" ht="21" customHeight="1" x14ac:dyDescent="0.15">
      <c r="A35" s="499"/>
      <c r="B35" s="1338" t="s">
        <v>922</v>
      </c>
      <c r="C35" s="1048"/>
      <c r="D35" s="1048"/>
      <c r="E35" s="1048"/>
      <c r="F35" s="1048"/>
      <c r="G35" s="1048"/>
      <c r="H35" s="1048"/>
      <c r="I35" s="1048"/>
      <c r="J35" s="1048"/>
      <c r="K35" s="1048"/>
      <c r="L35" s="1048"/>
      <c r="M35" s="1048"/>
      <c r="N35" s="1048"/>
      <c r="O35" s="1048"/>
      <c r="P35" s="1048"/>
      <c r="Q35" s="1048"/>
      <c r="R35" s="1048"/>
      <c r="S35" s="1048"/>
      <c r="T35" s="1048"/>
      <c r="U35" s="1064"/>
      <c r="V35" s="978" t="str">
        <f>IF(入力シート!E116="","",IF(入力シート!E116="選択してください","",入力シート!E116))</f>
        <v/>
      </c>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6"/>
      <c r="AR35" s="504"/>
    </row>
    <row r="36" spans="1:44" ht="21" customHeight="1" x14ac:dyDescent="0.15">
      <c r="A36" s="499"/>
      <c r="B36" s="1063" t="s">
        <v>923</v>
      </c>
      <c r="C36" s="1063"/>
      <c r="D36" s="1063"/>
      <c r="E36" s="1063"/>
      <c r="F36" s="1063"/>
      <c r="G36" s="1063"/>
      <c r="H36" s="1063"/>
      <c r="I36" s="1063"/>
      <c r="J36" s="1063"/>
      <c r="K36" s="1063"/>
      <c r="L36" s="1063"/>
      <c r="M36" s="1063"/>
      <c r="N36" s="1063"/>
      <c r="O36" s="1063"/>
      <c r="P36" s="1063"/>
      <c r="Q36" s="1063"/>
      <c r="R36" s="1063"/>
      <c r="S36" s="1063"/>
      <c r="T36" s="1063"/>
      <c r="U36" s="1063"/>
      <c r="V36" s="1384" t="s">
        <v>407</v>
      </c>
      <c r="W36" s="1385"/>
      <c r="X36" s="1385"/>
      <c r="Y36" s="1386"/>
      <c r="Z36" s="1375"/>
      <c r="AA36" s="1376"/>
      <c r="AB36" s="1376"/>
      <c r="AC36" s="1376"/>
      <c r="AD36" s="1376"/>
      <c r="AE36" s="1376"/>
      <c r="AF36" s="1376"/>
      <c r="AG36" s="1376"/>
      <c r="AH36" s="1376"/>
      <c r="AI36" s="1376"/>
      <c r="AJ36" s="1376"/>
      <c r="AK36" s="1376"/>
      <c r="AL36" s="1376"/>
      <c r="AM36" s="1376"/>
      <c r="AN36" s="1376"/>
      <c r="AO36" s="1373" t="s">
        <v>393</v>
      </c>
      <c r="AP36" s="1373"/>
      <c r="AQ36" s="1374"/>
      <c r="AR36" s="504"/>
    </row>
    <row r="37" spans="1:44" ht="21" customHeight="1" x14ac:dyDescent="0.15">
      <c r="A37" s="499"/>
      <c r="B37" s="1063"/>
      <c r="C37" s="1063"/>
      <c r="D37" s="1063"/>
      <c r="E37" s="1063"/>
      <c r="F37" s="1063"/>
      <c r="G37" s="1063"/>
      <c r="H37" s="1063"/>
      <c r="I37" s="1063"/>
      <c r="J37" s="1063"/>
      <c r="K37" s="1063"/>
      <c r="L37" s="1063"/>
      <c r="M37" s="1063"/>
      <c r="N37" s="1063"/>
      <c r="O37" s="1063"/>
      <c r="P37" s="1063"/>
      <c r="Q37" s="1063"/>
      <c r="R37" s="1063"/>
      <c r="S37" s="1063"/>
      <c r="T37" s="1063"/>
      <c r="U37" s="1063"/>
      <c r="V37" s="1366" t="s">
        <v>408</v>
      </c>
      <c r="W37" s="1367"/>
      <c r="X37" s="1367"/>
      <c r="Y37" s="1368"/>
      <c r="Z37" s="1410" t="s">
        <v>368</v>
      </c>
      <c r="AA37" s="1411"/>
      <c r="AB37" s="1411"/>
      <c r="AC37" s="1411"/>
      <c r="AD37" s="1379"/>
      <c r="AE37" s="1379"/>
      <c r="AF37" s="1379"/>
      <c r="AG37" s="1379"/>
      <c r="AH37" s="1379"/>
      <c r="AI37" s="626" t="s">
        <v>409</v>
      </c>
      <c r="AJ37" s="1379"/>
      <c r="AK37" s="1379"/>
      <c r="AL37" s="1379"/>
      <c r="AM37" s="1379"/>
      <c r="AN37" s="1379"/>
      <c r="AO37" s="1377" t="s">
        <v>393</v>
      </c>
      <c r="AP37" s="1377"/>
      <c r="AQ37" s="1378"/>
      <c r="AR37" s="504"/>
    </row>
    <row r="38" spans="1:44" ht="21" customHeight="1" x14ac:dyDescent="0.15">
      <c r="A38" s="499"/>
      <c r="B38" s="1063" t="s">
        <v>924</v>
      </c>
      <c r="C38" s="1063"/>
      <c r="D38" s="1063"/>
      <c r="E38" s="1063"/>
      <c r="F38" s="1063"/>
      <c r="G38" s="1063"/>
      <c r="H38" s="1063"/>
      <c r="I38" s="1063"/>
      <c r="J38" s="1063"/>
      <c r="K38" s="1063"/>
      <c r="L38" s="1063"/>
      <c r="M38" s="1063"/>
      <c r="N38" s="1063"/>
      <c r="O38" s="1063"/>
      <c r="P38" s="1063"/>
      <c r="Q38" s="1063"/>
      <c r="R38" s="1063"/>
      <c r="S38" s="1063"/>
      <c r="T38" s="1063"/>
      <c r="U38" s="1063"/>
      <c r="V38" s="1357"/>
      <c r="W38" s="1358"/>
      <c r="X38" s="1358"/>
      <c r="Y38" s="1358"/>
      <c r="Z38" s="1358"/>
      <c r="AA38" s="1358"/>
      <c r="AB38" s="1358"/>
      <c r="AC38" s="1358"/>
      <c r="AD38" s="1358"/>
      <c r="AE38" s="1358"/>
      <c r="AF38" s="1358"/>
      <c r="AG38" s="1358"/>
      <c r="AH38" s="1358"/>
      <c r="AI38" s="1358"/>
      <c r="AJ38" s="1358"/>
      <c r="AK38" s="1358"/>
      <c r="AL38" s="1358"/>
      <c r="AM38" s="1358"/>
      <c r="AN38" s="1358"/>
      <c r="AO38" s="1359"/>
      <c r="AP38" s="1359"/>
      <c r="AQ38" s="1360"/>
      <c r="AR38" s="504"/>
    </row>
    <row r="39" spans="1:44" ht="21" customHeight="1" x14ac:dyDescent="0.15">
      <c r="A39" s="499"/>
      <c r="B39" s="1063" t="s">
        <v>925</v>
      </c>
      <c r="C39" s="1063"/>
      <c r="D39" s="1063"/>
      <c r="E39" s="1063"/>
      <c r="F39" s="1063"/>
      <c r="G39" s="1063"/>
      <c r="H39" s="1063"/>
      <c r="I39" s="1063"/>
      <c r="J39" s="1063"/>
      <c r="K39" s="1063"/>
      <c r="L39" s="1063"/>
      <c r="M39" s="1063"/>
      <c r="N39" s="1063"/>
      <c r="O39" s="1063"/>
      <c r="P39" s="1063"/>
      <c r="Q39" s="1063"/>
      <c r="R39" s="1063"/>
      <c r="S39" s="1063"/>
      <c r="T39" s="1063"/>
      <c r="U39" s="1063"/>
      <c r="V39" s="1398"/>
      <c r="W39" s="1399"/>
      <c r="X39" s="1399"/>
      <c r="Y39" s="1399"/>
      <c r="Z39" s="1399"/>
      <c r="AA39" s="1399"/>
      <c r="AB39" s="1399"/>
      <c r="AC39" s="1399"/>
      <c r="AD39" s="1399"/>
      <c r="AE39" s="1399"/>
      <c r="AF39" s="1399"/>
      <c r="AG39" s="1399"/>
      <c r="AH39" s="1399"/>
      <c r="AI39" s="1399"/>
      <c r="AJ39" s="1399"/>
      <c r="AK39" s="1399"/>
      <c r="AL39" s="1399"/>
      <c r="AM39" s="1399"/>
      <c r="AN39" s="1399"/>
      <c r="AO39" s="1399"/>
      <c r="AP39" s="1399"/>
      <c r="AQ39" s="1402"/>
      <c r="AR39" s="504"/>
    </row>
    <row r="40" spans="1:44" ht="21" customHeight="1" x14ac:dyDescent="0.15">
      <c r="A40" s="499"/>
      <c r="B40" s="1107" t="s">
        <v>926</v>
      </c>
      <c r="C40" s="1108"/>
      <c r="D40" s="1108"/>
      <c r="E40" s="1108"/>
      <c r="F40" s="1108"/>
      <c r="G40" s="1108"/>
      <c r="H40" s="1108"/>
      <c r="I40" s="1380"/>
      <c r="J40" s="1380"/>
      <c r="K40" s="1380"/>
      <c r="L40" s="1380"/>
      <c r="M40" s="1380"/>
      <c r="N40" s="1380"/>
      <c r="O40" s="1380"/>
      <c r="P40" s="1380"/>
      <c r="Q40" s="1380"/>
      <c r="R40" s="1380"/>
      <c r="S40" s="1380"/>
      <c r="T40" s="1380"/>
      <c r="U40" s="1381"/>
      <c r="V40" s="1398"/>
      <c r="W40" s="1399"/>
      <c r="X40" s="1399"/>
      <c r="Y40" s="1399"/>
      <c r="Z40" s="1399"/>
      <c r="AA40" s="1399"/>
      <c r="AB40" s="1399"/>
      <c r="AC40" s="1400"/>
      <c r="AD40" s="1400"/>
      <c r="AE40" s="1400"/>
      <c r="AF40" s="1400"/>
      <c r="AG40" s="1400"/>
      <c r="AH40" s="1400"/>
      <c r="AI40" s="1400"/>
      <c r="AJ40" s="1400"/>
      <c r="AK40" s="1400"/>
      <c r="AL40" s="1400"/>
      <c r="AM40" s="1400"/>
      <c r="AN40" s="1400"/>
      <c r="AO40" s="1400"/>
      <c r="AP40" s="1400"/>
      <c r="AQ40" s="1401"/>
      <c r="AR40" s="504"/>
    </row>
    <row r="41" spans="1:44" ht="21" customHeight="1" x14ac:dyDescent="0.15">
      <c r="A41" s="499"/>
      <c r="B41" s="1107" t="s">
        <v>927</v>
      </c>
      <c r="C41" s="1108"/>
      <c r="D41" s="1108"/>
      <c r="E41" s="1108"/>
      <c r="F41" s="1108"/>
      <c r="G41" s="1108"/>
      <c r="H41" s="1108"/>
      <c r="I41" s="1380"/>
      <c r="J41" s="1380"/>
      <c r="K41" s="1380"/>
      <c r="L41" s="1380"/>
      <c r="M41" s="1380"/>
      <c r="N41" s="1380"/>
      <c r="O41" s="1380"/>
      <c r="P41" s="1380"/>
      <c r="Q41" s="1380"/>
      <c r="R41" s="1380"/>
      <c r="S41" s="1380"/>
      <c r="T41" s="1380"/>
      <c r="U41" s="1381"/>
      <c r="V41" s="1398"/>
      <c r="W41" s="1399"/>
      <c r="X41" s="1399"/>
      <c r="Y41" s="1399"/>
      <c r="Z41" s="1399"/>
      <c r="AA41" s="1399"/>
      <c r="AB41" s="1399"/>
      <c r="AC41" s="1400"/>
      <c r="AD41" s="1400"/>
      <c r="AE41" s="1400"/>
      <c r="AF41" s="1400"/>
      <c r="AG41" s="1400"/>
      <c r="AH41" s="1400"/>
      <c r="AI41" s="1400"/>
      <c r="AJ41" s="1400"/>
      <c r="AK41" s="1400"/>
      <c r="AL41" s="1400"/>
      <c r="AM41" s="1400"/>
      <c r="AN41" s="1400"/>
      <c r="AO41" s="1400"/>
      <c r="AP41" s="1400"/>
      <c r="AQ41" s="1401"/>
      <c r="AR41" s="504"/>
    </row>
    <row r="42" spans="1:44" ht="21" customHeight="1" x14ac:dyDescent="0.15">
      <c r="A42" s="499"/>
      <c r="B42" s="1354" t="s">
        <v>928</v>
      </c>
      <c r="C42" s="1354"/>
      <c r="D42" s="1354"/>
      <c r="E42" s="1354"/>
      <c r="F42" s="1354"/>
      <c r="G42" s="1354"/>
      <c r="H42" s="1354"/>
      <c r="I42" s="1354"/>
      <c r="J42" s="1354"/>
      <c r="K42" s="1354"/>
      <c r="L42" s="1354"/>
      <c r="M42" s="1354"/>
      <c r="N42" s="1354"/>
      <c r="O42" s="1354"/>
      <c r="P42" s="1354"/>
      <c r="Q42" s="1354"/>
      <c r="R42" s="1354"/>
      <c r="S42" s="1354"/>
      <c r="T42" s="1354"/>
      <c r="U42" s="1354"/>
      <c r="V42" s="1355" t="s">
        <v>410</v>
      </c>
      <c r="W42" s="1356"/>
      <c r="X42" s="1356"/>
      <c r="Y42" s="1362"/>
      <c r="Z42" s="1362"/>
      <c r="AA42" s="1362"/>
      <c r="AB42" s="1362"/>
      <c r="AC42" s="1362"/>
      <c r="AD42" s="1361" t="s">
        <v>411</v>
      </c>
      <c r="AE42" s="1361"/>
      <c r="AF42" s="1361"/>
      <c r="AG42" s="1355" t="s">
        <v>412</v>
      </c>
      <c r="AH42" s="1356"/>
      <c r="AI42" s="1356"/>
      <c r="AJ42" s="1362"/>
      <c r="AK42" s="1362"/>
      <c r="AL42" s="1362"/>
      <c r="AM42" s="1362"/>
      <c r="AN42" s="1362"/>
      <c r="AO42" s="1098" t="s">
        <v>413</v>
      </c>
      <c r="AP42" s="1098"/>
      <c r="AQ42" s="1040"/>
      <c r="AR42" s="504"/>
    </row>
    <row r="43" spans="1:44" ht="21" customHeight="1" x14ac:dyDescent="0.15">
      <c r="A43" s="499"/>
      <c r="B43" s="472" t="s">
        <v>414</v>
      </c>
      <c r="C43" s="472"/>
      <c r="D43" s="472"/>
      <c r="E43" s="472"/>
      <c r="F43" s="472"/>
      <c r="G43" s="472"/>
      <c r="H43" s="472"/>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504"/>
    </row>
    <row r="44" spans="1:44" ht="27" customHeight="1" x14ac:dyDescent="0.15">
      <c r="A44" s="499"/>
      <c r="B44" s="1337" t="s">
        <v>415</v>
      </c>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337"/>
      <c r="AM44" s="1337"/>
      <c r="AN44" s="1337"/>
      <c r="AO44" s="1337"/>
      <c r="AP44" s="1337"/>
      <c r="AQ44" s="1337"/>
      <c r="AR44" s="504"/>
    </row>
    <row r="45" spans="1:44" ht="12.95" customHeight="1" x14ac:dyDescent="0.15">
      <c r="A45" s="499"/>
      <c r="B45" s="1337"/>
      <c r="C45" s="1337"/>
      <c r="D45" s="1337"/>
      <c r="E45" s="1337"/>
      <c r="F45" s="1337"/>
      <c r="G45" s="1337"/>
      <c r="H45" s="1337"/>
      <c r="I45" s="1337"/>
      <c r="J45" s="1337"/>
      <c r="K45" s="1337"/>
      <c r="L45" s="1337"/>
      <c r="M45" s="1337"/>
      <c r="N45" s="1337"/>
      <c r="O45" s="1337"/>
      <c r="P45" s="1337"/>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337"/>
      <c r="AM45" s="1337"/>
      <c r="AN45" s="1337"/>
      <c r="AO45" s="1337"/>
      <c r="AP45" s="1337"/>
      <c r="AQ45" s="1337"/>
      <c r="AR45" s="504"/>
    </row>
    <row r="46" spans="1:44" x14ac:dyDescent="0.15">
      <c r="A46" s="499" t="s">
        <v>416</v>
      </c>
      <c r="B46" s="458"/>
      <c r="C46" s="458"/>
      <c r="D46" s="458"/>
      <c r="E46" s="458"/>
      <c r="F46" s="458"/>
      <c r="G46" s="458"/>
      <c r="H46" s="458"/>
      <c r="I46" s="516"/>
      <c r="J46" s="516"/>
      <c r="K46" s="516"/>
      <c r="L46" s="516"/>
      <c r="M46" s="516"/>
      <c r="N46" s="456"/>
      <c r="O46" s="456"/>
      <c r="P46" s="456"/>
      <c r="Q46" s="456"/>
      <c r="R46" s="456"/>
      <c r="S46" s="456"/>
      <c r="T46" s="456"/>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504"/>
    </row>
    <row r="47" spans="1:44" ht="12.95" customHeight="1" x14ac:dyDescent="0.15">
      <c r="A47" s="499"/>
      <c r="B47" s="613" t="s">
        <v>417</v>
      </c>
      <c r="C47" s="1013" t="s">
        <v>418</v>
      </c>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458"/>
      <c r="AD47" s="458"/>
      <c r="AE47" s="458"/>
      <c r="AF47" s="458"/>
      <c r="AG47" s="458"/>
      <c r="AH47" s="458"/>
      <c r="AI47" s="458"/>
      <c r="AJ47" s="458"/>
      <c r="AK47" s="458"/>
      <c r="AL47" s="458"/>
      <c r="AM47" s="458"/>
      <c r="AN47" s="458"/>
      <c r="AO47" s="458"/>
      <c r="AP47" s="458"/>
      <c r="AQ47" s="458"/>
      <c r="AR47" s="504"/>
    </row>
    <row r="48" spans="1:44" ht="12.95" customHeight="1" x14ac:dyDescent="0.15">
      <c r="A48" s="499"/>
      <c r="B48" s="613" t="s">
        <v>417</v>
      </c>
      <c r="C48" s="1013" t="s">
        <v>419</v>
      </c>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458"/>
      <c r="AC48" s="458"/>
      <c r="AD48" s="458"/>
      <c r="AE48" s="458"/>
      <c r="AF48" s="458"/>
      <c r="AG48" s="458"/>
      <c r="AH48" s="458"/>
      <c r="AI48" s="458"/>
      <c r="AJ48" s="458"/>
      <c r="AK48" s="458"/>
      <c r="AL48" s="458"/>
      <c r="AM48" s="458"/>
      <c r="AN48" s="458"/>
      <c r="AO48" s="458"/>
      <c r="AP48" s="458"/>
      <c r="AQ48" s="458"/>
      <c r="AR48" s="504"/>
    </row>
    <row r="49" spans="1:44" ht="14.25" thickBot="1" x14ac:dyDescent="0.2">
      <c r="A49" s="627"/>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628"/>
    </row>
  </sheetData>
  <sheetProtection password="E12F" sheet="1" objects="1" scenarios="1"/>
  <mergeCells count="119">
    <mergeCell ref="AO42:AQ42"/>
    <mergeCell ref="B44:AQ44"/>
    <mergeCell ref="B45:AQ45"/>
    <mergeCell ref="C47:AB47"/>
    <mergeCell ref="C48:AA48"/>
    <mergeCell ref="B40:U40"/>
    <mergeCell ref="V40:AQ40"/>
    <mergeCell ref="B41:U41"/>
    <mergeCell ref="V41:AQ41"/>
    <mergeCell ref="B42:U42"/>
    <mergeCell ref="V42:X42"/>
    <mergeCell ref="Y42:AC42"/>
    <mergeCell ref="AD42:AF42"/>
    <mergeCell ref="AG42:AI42"/>
    <mergeCell ref="AJ42:AN42"/>
    <mergeCell ref="AD37:AH37"/>
    <mergeCell ref="AJ37:AN37"/>
    <mergeCell ref="AO37:AQ37"/>
    <mergeCell ref="B38:U38"/>
    <mergeCell ref="V38:AQ38"/>
    <mergeCell ref="B39:U39"/>
    <mergeCell ref="V39:AQ39"/>
    <mergeCell ref="B34:U34"/>
    <mergeCell ref="V34:AQ34"/>
    <mergeCell ref="B35:U35"/>
    <mergeCell ref="V35:AQ35"/>
    <mergeCell ref="B36:U37"/>
    <mergeCell ref="V36:Y36"/>
    <mergeCell ref="Z36:AN36"/>
    <mergeCell ref="AO36:AQ36"/>
    <mergeCell ref="V37:Y37"/>
    <mergeCell ref="Z37:AC37"/>
    <mergeCell ref="B32:U33"/>
    <mergeCell ref="V32:AQ33"/>
    <mergeCell ref="B27:U27"/>
    <mergeCell ref="V27:AQ27"/>
    <mergeCell ref="V28:AQ28"/>
    <mergeCell ref="B29:U29"/>
    <mergeCell ref="V29:AQ29"/>
    <mergeCell ref="B23:I24"/>
    <mergeCell ref="J23:U23"/>
    <mergeCell ref="V23:AN23"/>
    <mergeCell ref="AO23:AQ23"/>
    <mergeCell ref="J24:U24"/>
    <mergeCell ref="V24:AN24"/>
    <mergeCell ref="AO24:AQ24"/>
    <mergeCell ref="B30:U31"/>
    <mergeCell ref="V30:AN30"/>
    <mergeCell ref="AO30:AQ30"/>
    <mergeCell ref="V31:AN31"/>
    <mergeCell ref="AO31:AQ31"/>
    <mergeCell ref="B25:I26"/>
    <mergeCell ref="J25:U25"/>
    <mergeCell ref="AO25:AQ25"/>
    <mergeCell ref="J26:U26"/>
    <mergeCell ref="B28:U28"/>
    <mergeCell ref="B18:I18"/>
    <mergeCell ref="J18:AN18"/>
    <mergeCell ref="AO18:AQ18"/>
    <mergeCell ref="AK20:AN20"/>
    <mergeCell ref="Y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AN1:AR1"/>
    <mergeCell ref="AH4:AI4"/>
    <mergeCell ref="AG7:AK7"/>
    <mergeCell ref="A1:E1"/>
    <mergeCell ref="AJ4:AR4"/>
    <mergeCell ref="F1:L1"/>
    <mergeCell ref="B14:I14"/>
    <mergeCell ref="J14:AQ14"/>
    <mergeCell ref="B15:I15"/>
    <mergeCell ref="J15:AN15"/>
    <mergeCell ref="AO15:AQ15"/>
    <mergeCell ref="B9:Z9"/>
    <mergeCell ref="AA9:AQ9"/>
    <mergeCell ref="B10:Z10"/>
    <mergeCell ref="AA10:AN10"/>
    <mergeCell ref="AO10:AQ10"/>
    <mergeCell ref="B13:I13"/>
    <mergeCell ref="J13:M13"/>
    <mergeCell ref="N13:Z13"/>
    <mergeCell ref="AA13:AD13"/>
    <mergeCell ref="AE13:AQ13"/>
    <mergeCell ref="V26:AN26"/>
    <mergeCell ref="AO26:AQ26"/>
    <mergeCell ref="Y25:AB25"/>
    <mergeCell ref="AD25:AF25"/>
    <mergeCell ref="AK25:AN25"/>
    <mergeCell ref="A5:AQ5"/>
    <mergeCell ref="AI6:AQ6"/>
    <mergeCell ref="AB7:AC7"/>
    <mergeCell ref="AE7:AF7"/>
    <mergeCell ref="AL7:AQ7"/>
    <mergeCell ref="B16:I16"/>
    <mergeCell ref="J16:AN16"/>
    <mergeCell ref="AO16:AQ16"/>
    <mergeCell ref="B19:U19"/>
    <mergeCell ref="V19:AN19"/>
    <mergeCell ref="AO19:AQ19"/>
    <mergeCell ref="B20:U20"/>
    <mergeCell ref="AD20:AF20"/>
    <mergeCell ref="AO20:AQ20"/>
    <mergeCell ref="B17:I17"/>
    <mergeCell ref="J17:W17"/>
    <mergeCell ref="X17:Z17"/>
    <mergeCell ref="AA17:AN17"/>
    <mergeCell ref="AO17:AQ17"/>
  </mergeCells>
  <phoneticPr fontId="2"/>
  <conditionalFormatting sqref="J18">
    <cfRule type="expression" dxfId="104" priority="12">
      <formula>$J$18=""</formula>
    </cfRule>
  </conditionalFormatting>
  <conditionalFormatting sqref="J17:W17">
    <cfRule type="expression" dxfId="103" priority="14">
      <formula>$J$17=""</formula>
    </cfRule>
  </conditionalFormatting>
  <conditionalFormatting sqref="V21">
    <cfRule type="expression" dxfId="102" priority="7">
      <formula>$V$21=""</formula>
    </cfRule>
  </conditionalFormatting>
  <conditionalFormatting sqref="V27">
    <cfRule type="expression" dxfId="101" priority="8">
      <formula>$V$27=""</formula>
    </cfRule>
  </conditionalFormatting>
  <conditionalFormatting sqref="V28">
    <cfRule type="expression" dxfId="100" priority="9">
      <formula>$V$28=""</formula>
    </cfRule>
  </conditionalFormatting>
  <conditionalFormatting sqref="V30">
    <cfRule type="expression" dxfId="99" priority="10">
      <formula>$V$30=""</formula>
    </cfRule>
  </conditionalFormatting>
  <conditionalFormatting sqref="V31">
    <cfRule type="expression" dxfId="98" priority="11">
      <formula>$V$31=""</formula>
    </cfRule>
  </conditionalFormatting>
  <conditionalFormatting sqref="V34">
    <cfRule type="expression" dxfId="97" priority="3">
      <formula>$V$34=""</formula>
    </cfRule>
  </conditionalFormatting>
  <conditionalFormatting sqref="Z36">
    <cfRule type="expression" dxfId="96" priority="4">
      <formula>$Z$36=""</formula>
    </cfRule>
  </conditionalFormatting>
  <conditionalFormatting sqref="AA17:AN17">
    <cfRule type="expression" dxfId="95" priority="13">
      <formula>$AA$17=""</formula>
    </cfRule>
  </conditionalFormatting>
  <conditionalFormatting sqref="AD37">
    <cfRule type="expression" dxfId="94" priority="5">
      <formula>$AD$37=""</formula>
    </cfRule>
  </conditionalFormatting>
  <conditionalFormatting sqref="AJ37">
    <cfRule type="expression" dxfId="93" priority="6">
      <formula>$AJ$37=""</formula>
    </cfRule>
  </conditionalFormatting>
  <dataValidations count="3">
    <dataValidation type="list" allowBlank="1" showInputMessage="1" sqref="V34:AQ34" xr:uid="{34079498-09BA-4190-8C18-00F79547B38F}">
      <formula1>"電圧制御方式,電流制御方式,その他(    )"</formula1>
    </dataValidation>
    <dataValidation type="list" allowBlank="1" showInputMessage="1" showErrorMessage="1" sqref="V28:AQ28" xr:uid="{7FF8455A-75D2-49AE-8E6A-A328663A074C}">
      <formula1>"有,無"</formula1>
    </dataValidation>
    <dataValidation type="list" allowBlank="1" showInputMessage="1" sqref="V27:AQ27" xr:uid="{32273E28-5CED-4149-A01C-EA19CA86169C}">
      <formula1>"無効電力制御機能,出力制御機能,その他(    )"</formula1>
    </dataValidation>
  </dataValidations>
  <hyperlinks>
    <hyperlink ref="A1" location="はじめに!A1" display="＜はじめにへ" xr:uid="{40E4CCE2-2767-4E98-8539-CE72AC6357C5}"/>
    <hyperlink ref="A1:E1" location="入力シート!Print_Area" display="＜入力シートへ" xr:uid="{C3EABA56-859A-4CE8-8934-73F68B02CDAA}"/>
    <hyperlink ref="AN1:AR1" location="おわりに!Print_Area" display="おわりに＞" xr:uid="{37ECFCEA-441E-4EF5-92CE-F1D31FB36745}"/>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9A5F5223-D05E-4E62-A5BA-79E75C66DDA1}">
            <xm:f>入力シート!$E$68&lt;2</xm:f>
            <x14:dxf>
              <fill>
                <patternFill>
                  <bgColor theme="0" tint="-0.24994659260841701"/>
                </patternFill>
              </fill>
            </x14:dxf>
          </x14:cfRule>
          <xm:sqref>A2:AR24 A26:AR27 AR25 A25:U25 A29:AR49 A28:B28 V28:AR28</xm:sqref>
        </x14:conditionalFormatting>
        <x14:conditionalFormatting xmlns:xm="http://schemas.microsoft.com/office/excel/2006/main">
          <x14:cfRule type="expression" priority="1" id="{D0AD9CD5-7B44-4C59-90EC-641E1BA23F7D}">
            <xm:f>入力シート!$E$68&lt;2</xm:f>
            <x14:dxf>
              <fill>
                <patternFill>
                  <bgColor theme="0" tint="-0.24994659260841701"/>
                </patternFill>
              </fill>
            </x14:dxf>
          </x14:cfRule>
          <xm:sqref>V25:AQ25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ECFB-F798-43D5-9457-9E5351271CE1}">
  <sheetPr codeName="Sheet20">
    <pageSetUpPr fitToPage="1"/>
  </sheetPr>
  <dimension ref="A1:BC49"/>
  <sheetViews>
    <sheetView showGridLines="0" view="pageBreakPreview" zoomScale="80" zoomScaleNormal="100" zoomScaleSheetLayoutView="80" workbookViewId="0">
      <pane ySplit="1" topLeftCell="A7" activePane="bottomLeft" state="frozen"/>
      <selection pane="bottomLeft" sqref="A1:E1"/>
    </sheetView>
  </sheetViews>
  <sheetFormatPr defaultColWidth="9" defaultRowHeight="13.5" x14ac:dyDescent="0.15"/>
  <cols>
    <col min="1" max="28" width="2.625" style="445" customWidth="1"/>
    <col min="29" max="29" width="5.875" style="445" bestFit="1" customWidth="1"/>
    <col min="30" max="44" width="2.625" style="445" customWidth="1"/>
    <col min="45" max="16384" width="9" style="445"/>
  </cols>
  <sheetData>
    <row r="1" spans="1:44" ht="20.100000000000001" customHeight="1" thickBot="1" x14ac:dyDescent="0.2">
      <c r="A1" s="1016" t="s">
        <v>216</v>
      </c>
      <c r="B1" s="1016"/>
      <c r="C1" s="1016"/>
      <c r="D1" s="1016"/>
      <c r="E1" s="1016"/>
      <c r="F1" s="1111"/>
      <c r="G1" s="1111"/>
      <c r="H1" s="1111"/>
      <c r="I1" s="1111"/>
      <c r="J1" s="1111"/>
      <c r="K1" s="1111"/>
      <c r="L1" s="1111"/>
      <c r="M1" s="446" t="s">
        <v>217</v>
      </c>
      <c r="N1" s="2"/>
      <c r="O1" s="2"/>
      <c r="P1" s="2"/>
      <c r="Q1" s="2"/>
      <c r="R1" s="2"/>
      <c r="S1" s="2"/>
      <c r="T1" s="2"/>
      <c r="U1" s="447"/>
      <c r="V1" s="447"/>
      <c r="W1" s="447"/>
      <c r="X1" s="2"/>
      <c r="Y1" s="448"/>
      <c r="Z1" s="621"/>
      <c r="AA1" s="621"/>
      <c r="AB1" s="621"/>
      <c r="AC1" s="622"/>
      <c r="AD1" s="622"/>
      <c r="AE1" s="622"/>
      <c r="AF1" s="622"/>
      <c r="AG1" s="7"/>
      <c r="AN1" s="1159" t="s">
        <v>218</v>
      </c>
      <c r="AO1" s="1159"/>
      <c r="AP1" s="1159"/>
      <c r="AQ1" s="1159"/>
      <c r="AR1" s="1159"/>
    </row>
    <row r="2" spans="1:44" ht="14.25" thickTop="1" x14ac:dyDescent="0.15">
      <c r="A2" s="456"/>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7" t="s">
        <v>304</v>
      </c>
    </row>
    <row r="3" spans="1:44" ht="14.25" thickBot="1" x14ac:dyDescent="0.2">
      <c r="A3" s="456"/>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78"/>
      <c r="AR3" s="457"/>
    </row>
    <row r="4" spans="1:44" x14ac:dyDescent="0.15">
      <c r="A4" s="489"/>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1412"/>
      <c r="AI4" s="1412"/>
      <c r="AJ4" s="1115" t="str">
        <f>IF(入力シート!E10="","",入力シート!E10)</f>
        <v/>
      </c>
      <c r="AK4" s="1115"/>
      <c r="AL4" s="1115"/>
      <c r="AM4" s="1115"/>
      <c r="AN4" s="1115"/>
      <c r="AO4" s="1115"/>
      <c r="AP4" s="1115"/>
      <c r="AQ4" s="1115"/>
      <c r="AR4" s="1116"/>
    </row>
    <row r="5" spans="1:44" ht="18.75" customHeight="1" x14ac:dyDescent="0.15">
      <c r="A5" s="1348" t="s">
        <v>373</v>
      </c>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504"/>
    </row>
    <row r="6" spans="1:44" ht="22.5" customHeight="1" x14ac:dyDescent="0.15">
      <c r="A6" s="499"/>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t="s">
        <v>374</v>
      </c>
      <c r="AD6" s="456"/>
      <c r="AE6" s="456"/>
      <c r="AF6" s="456"/>
      <c r="AG6" s="456"/>
      <c r="AH6" s="623"/>
      <c r="AI6" s="1415" t="str">
        <f>IF(入力シート!E19="","",入力シート!E19)</f>
        <v/>
      </c>
      <c r="AJ6" s="1415"/>
      <c r="AK6" s="1415"/>
      <c r="AL6" s="1416"/>
      <c r="AM6" s="1416"/>
      <c r="AN6" s="1416"/>
      <c r="AO6" s="1416"/>
      <c r="AP6" s="1416"/>
      <c r="AQ6" s="1416"/>
      <c r="AR6" s="504"/>
    </row>
    <row r="7" spans="1:44" ht="22.5" customHeight="1" x14ac:dyDescent="0.15">
      <c r="A7" s="499"/>
      <c r="B7" s="456"/>
      <c r="C7" s="456"/>
      <c r="D7" s="456"/>
      <c r="E7" s="456"/>
      <c r="F7" s="456"/>
      <c r="G7" s="456"/>
      <c r="H7" s="456"/>
      <c r="I7" s="456"/>
      <c r="J7" s="456"/>
      <c r="K7" s="456"/>
      <c r="L7" s="456"/>
      <c r="M7" s="456"/>
      <c r="N7" s="456"/>
      <c r="O7" s="456"/>
      <c r="P7" s="456"/>
      <c r="Q7" s="456"/>
      <c r="R7" s="456"/>
      <c r="S7" s="456"/>
      <c r="T7" s="456"/>
      <c r="U7" s="456"/>
      <c r="V7" s="624"/>
      <c r="W7" s="624"/>
      <c r="X7" s="624"/>
      <c r="Y7" s="624"/>
      <c r="Z7" s="624"/>
      <c r="AA7" s="624"/>
      <c r="AB7" s="1417" t="str">
        <f>IF('様式３（直流発電設備）③ '!AK7="","",'様式３（直流発電設備）③ '!AK7)</f>
        <v/>
      </c>
      <c r="AC7" s="1418"/>
      <c r="AD7" s="842" t="s">
        <v>156</v>
      </c>
      <c r="AE7" s="1419" t="str">
        <f>IF('様式３（直流発電設備）③ '!AN7="","",'様式３（直流発電設備）③ '!AN7)</f>
        <v/>
      </c>
      <c r="AF7" s="1419"/>
      <c r="AG7" s="1349" t="s">
        <v>309</v>
      </c>
      <c r="AH7" s="1349"/>
      <c r="AI7" s="1349"/>
      <c r="AJ7" s="1349"/>
      <c r="AK7" s="1350"/>
      <c r="AL7" s="1351" t="str">
        <f>IF(入力シート!E130="","",IF(入力シート!E130="選択してください","",入力シート!E130))</f>
        <v/>
      </c>
      <c r="AM7" s="1352"/>
      <c r="AN7" s="1352"/>
      <c r="AO7" s="1352"/>
      <c r="AP7" s="1352"/>
      <c r="AQ7" s="1353"/>
      <c r="AR7" s="625"/>
    </row>
    <row r="8" spans="1:44" ht="15" customHeight="1" x14ac:dyDescent="0.15">
      <c r="A8" s="499" t="s">
        <v>375</v>
      </c>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504"/>
    </row>
    <row r="9" spans="1:44" ht="18.75" customHeight="1" x14ac:dyDescent="0.15">
      <c r="A9" s="499"/>
      <c r="B9" s="1338" t="s">
        <v>376</v>
      </c>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64"/>
      <c r="AA9" s="978" t="s">
        <v>273</v>
      </c>
      <c r="AB9" s="1335"/>
      <c r="AC9" s="1335"/>
      <c r="AD9" s="1335"/>
      <c r="AE9" s="1335"/>
      <c r="AF9" s="1335"/>
      <c r="AG9" s="1335"/>
      <c r="AH9" s="1335"/>
      <c r="AI9" s="1335"/>
      <c r="AJ9" s="1335"/>
      <c r="AK9" s="1335"/>
      <c r="AL9" s="1335"/>
      <c r="AM9" s="1335"/>
      <c r="AN9" s="1335"/>
      <c r="AO9" s="1335"/>
      <c r="AP9" s="1335"/>
      <c r="AQ9" s="1336"/>
      <c r="AR9" s="504"/>
    </row>
    <row r="10" spans="1:44" ht="18.75" customHeight="1" x14ac:dyDescent="0.15">
      <c r="A10" s="499"/>
      <c r="B10" s="1338" t="s">
        <v>377</v>
      </c>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64"/>
      <c r="AA10" s="1333">
        <f>IF(入力シート!E131="","",入力シート!E131)</f>
        <v>0</v>
      </c>
      <c r="AB10" s="1334"/>
      <c r="AC10" s="1334"/>
      <c r="AD10" s="1334"/>
      <c r="AE10" s="1334"/>
      <c r="AF10" s="1334"/>
      <c r="AG10" s="1334"/>
      <c r="AH10" s="1334"/>
      <c r="AI10" s="1334"/>
      <c r="AJ10" s="1334"/>
      <c r="AK10" s="1334"/>
      <c r="AL10" s="1334"/>
      <c r="AM10" s="1334"/>
      <c r="AN10" s="1334"/>
      <c r="AO10" s="1335" t="s">
        <v>378</v>
      </c>
      <c r="AP10" s="1335"/>
      <c r="AQ10" s="1336"/>
      <c r="AR10" s="504"/>
    </row>
    <row r="11" spans="1:44" x14ac:dyDescent="0.15">
      <c r="A11" s="499"/>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504"/>
    </row>
    <row r="12" spans="1:44" ht="15" customHeight="1" x14ac:dyDescent="0.15">
      <c r="A12" s="499" t="s">
        <v>379</v>
      </c>
      <c r="B12" s="456"/>
      <c r="C12" s="456"/>
      <c r="D12" s="456"/>
      <c r="E12" s="456"/>
      <c r="F12" s="456"/>
      <c r="G12" s="456"/>
      <c r="H12" s="456"/>
      <c r="I12" s="456"/>
      <c r="J12" s="456"/>
      <c r="K12" s="456"/>
      <c r="L12" s="456"/>
      <c r="M12" s="456"/>
      <c r="N12" s="456"/>
      <c r="O12" s="456"/>
      <c r="P12" s="456"/>
      <c r="Q12" s="456"/>
      <c r="R12" s="456"/>
      <c r="S12" s="456"/>
      <c r="T12" s="456"/>
      <c r="U12" s="456"/>
      <c r="V12" s="458"/>
      <c r="W12" s="458"/>
      <c r="X12" s="458"/>
      <c r="Y12" s="458"/>
      <c r="Z12" s="458"/>
      <c r="AA12" s="458"/>
      <c r="AB12" s="458"/>
      <c r="AC12" s="456"/>
      <c r="AD12" s="456"/>
      <c r="AE12" s="456"/>
      <c r="AF12" s="456"/>
      <c r="AG12" s="456"/>
      <c r="AH12" s="456"/>
      <c r="AI12" s="456"/>
      <c r="AJ12" s="456"/>
      <c r="AK12" s="456"/>
      <c r="AL12" s="456"/>
      <c r="AM12" s="456"/>
      <c r="AN12" s="456"/>
      <c r="AO12" s="456"/>
      <c r="AP12" s="456"/>
      <c r="AQ12" s="456"/>
      <c r="AR12" s="504"/>
    </row>
    <row r="13" spans="1:44" ht="21" customHeight="1" x14ac:dyDescent="0.15">
      <c r="A13" s="499"/>
      <c r="B13" s="1338" t="s">
        <v>380</v>
      </c>
      <c r="C13" s="1048"/>
      <c r="D13" s="1048"/>
      <c r="E13" s="1048"/>
      <c r="F13" s="1048"/>
      <c r="G13" s="1048"/>
      <c r="H13" s="1048"/>
      <c r="I13" s="1064"/>
      <c r="J13" s="1338" t="s">
        <v>381</v>
      </c>
      <c r="K13" s="1048"/>
      <c r="L13" s="1048"/>
      <c r="M13" s="1048"/>
      <c r="N13" s="1048" t="str">
        <f>IF(入力シート!E132="","",入力シート!E132)</f>
        <v/>
      </c>
      <c r="O13" s="1048"/>
      <c r="P13" s="1048"/>
      <c r="Q13" s="1048"/>
      <c r="R13" s="1048"/>
      <c r="S13" s="1048"/>
      <c r="T13" s="1048"/>
      <c r="U13" s="1048"/>
      <c r="V13" s="1048"/>
      <c r="W13" s="1048"/>
      <c r="X13" s="1048"/>
      <c r="Y13" s="1048"/>
      <c r="Z13" s="1048"/>
      <c r="AA13" s="1048" t="s">
        <v>382</v>
      </c>
      <c r="AB13" s="1048"/>
      <c r="AC13" s="1048"/>
      <c r="AD13" s="1048"/>
      <c r="AE13" s="1048" t="str">
        <f>IF(入力シート!E133="","",入力シート!E133)</f>
        <v/>
      </c>
      <c r="AF13" s="1048"/>
      <c r="AG13" s="1048"/>
      <c r="AH13" s="1048"/>
      <c r="AI13" s="1048"/>
      <c r="AJ13" s="1048"/>
      <c r="AK13" s="1048"/>
      <c r="AL13" s="1048"/>
      <c r="AM13" s="1048"/>
      <c r="AN13" s="1048"/>
      <c r="AO13" s="1048"/>
      <c r="AP13" s="1048"/>
      <c r="AQ13" s="1064"/>
      <c r="AR13" s="504"/>
    </row>
    <row r="14" spans="1:44" ht="21" customHeight="1" x14ac:dyDescent="0.15">
      <c r="A14" s="499"/>
      <c r="B14" s="1338" t="s">
        <v>383</v>
      </c>
      <c r="C14" s="1048"/>
      <c r="D14" s="1048"/>
      <c r="E14" s="1048"/>
      <c r="F14" s="1048"/>
      <c r="G14" s="1048"/>
      <c r="H14" s="1048"/>
      <c r="I14" s="1064"/>
      <c r="J14" s="978" t="str">
        <f>IF(入力シート!E134="","",IF(入力シート!E134="選択してください","",入力シート!E134))</f>
        <v/>
      </c>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6"/>
      <c r="AR14" s="504"/>
    </row>
    <row r="15" spans="1:44" ht="21" customHeight="1" x14ac:dyDescent="0.15">
      <c r="A15" s="499"/>
      <c r="B15" s="1338" t="s">
        <v>384</v>
      </c>
      <c r="C15" s="1048"/>
      <c r="D15" s="1048"/>
      <c r="E15" s="1048"/>
      <c r="F15" s="1048"/>
      <c r="G15" s="1048"/>
      <c r="H15" s="1048"/>
      <c r="I15" s="1339"/>
      <c r="J15" s="1045" t="str">
        <f>IF(入力シート!E135="","",入力シート!E135)</f>
        <v/>
      </c>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35" t="s">
        <v>385</v>
      </c>
      <c r="AP15" s="1335"/>
      <c r="AQ15" s="1336"/>
      <c r="AR15" s="504"/>
    </row>
    <row r="16" spans="1:44" ht="21" customHeight="1" x14ac:dyDescent="0.15">
      <c r="A16" s="499"/>
      <c r="B16" s="1338" t="s">
        <v>386</v>
      </c>
      <c r="C16" s="1048"/>
      <c r="D16" s="1048"/>
      <c r="E16" s="1048"/>
      <c r="F16" s="1048"/>
      <c r="G16" s="1048"/>
      <c r="H16" s="1048"/>
      <c r="I16" s="1339"/>
      <c r="J16" s="1045" t="str">
        <f>IF(入力シート!E129="","",入力シート!E129)</f>
        <v/>
      </c>
      <c r="K16" s="1347"/>
      <c r="L16" s="1347"/>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35" t="s">
        <v>387</v>
      </c>
      <c r="AP16" s="1335"/>
      <c r="AQ16" s="1336"/>
      <c r="AR16" s="504"/>
    </row>
    <row r="17" spans="1:55" ht="21" customHeight="1" x14ac:dyDescent="0.15">
      <c r="A17" s="499"/>
      <c r="B17" s="1338" t="s">
        <v>388</v>
      </c>
      <c r="C17" s="1048"/>
      <c r="D17" s="1048"/>
      <c r="E17" s="1048"/>
      <c r="F17" s="1048"/>
      <c r="G17" s="1048"/>
      <c r="H17" s="1048"/>
      <c r="I17" s="1339"/>
      <c r="J17" s="1119"/>
      <c r="K17" s="1174"/>
      <c r="L17" s="1174"/>
      <c r="M17" s="1174"/>
      <c r="N17" s="1174"/>
      <c r="O17" s="1174"/>
      <c r="P17" s="1174"/>
      <c r="Q17" s="1174"/>
      <c r="R17" s="1174"/>
      <c r="S17" s="1174"/>
      <c r="T17" s="1174"/>
      <c r="U17" s="1174"/>
      <c r="V17" s="1174"/>
      <c r="W17" s="1174"/>
      <c r="X17" s="1335" t="s">
        <v>389</v>
      </c>
      <c r="Y17" s="1335"/>
      <c r="Z17" s="1336"/>
      <c r="AA17" s="1119"/>
      <c r="AB17" s="1174"/>
      <c r="AC17" s="1174"/>
      <c r="AD17" s="1174"/>
      <c r="AE17" s="1174"/>
      <c r="AF17" s="1174"/>
      <c r="AG17" s="1174"/>
      <c r="AH17" s="1174"/>
      <c r="AI17" s="1174"/>
      <c r="AJ17" s="1174"/>
      <c r="AK17" s="1174"/>
      <c r="AL17" s="1174"/>
      <c r="AM17" s="1174"/>
      <c r="AN17" s="1174"/>
      <c r="AO17" s="1335" t="s">
        <v>387</v>
      </c>
      <c r="AP17" s="1335"/>
      <c r="AQ17" s="1336"/>
      <c r="AR17" s="504"/>
    </row>
    <row r="18" spans="1:55" ht="21" customHeight="1" x14ac:dyDescent="0.15">
      <c r="A18" s="499"/>
      <c r="B18" s="1338" t="s">
        <v>390</v>
      </c>
      <c r="C18" s="1048"/>
      <c r="D18" s="1048"/>
      <c r="E18" s="1048"/>
      <c r="F18" s="1048"/>
      <c r="G18" s="1048"/>
      <c r="H18" s="1048"/>
      <c r="I18" s="1339"/>
      <c r="J18" s="1413"/>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335" t="s">
        <v>391</v>
      </c>
      <c r="AP18" s="1335"/>
      <c r="AQ18" s="1336"/>
      <c r="AR18" s="504"/>
    </row>
    <row r="19" spans="1:55" ht="21" customHeight="1" x14ac:dyDescent="0.15">
      <c r="A19" s="499"/>
      <c r="B19" s="1338" t="s">
        <v>392</v>
      </c>
      <c r="C19" s="1048"/>
      <c r="D19" s="1048"/>
      <c r="E19" s="1048"/>
      <c r="F19" s="1048"/>
      <c r="G19" s="1048"/>
      <c r="H19" s="1048"/>
      <c r="I19" s="1048"/>
      <c r="J19" s="1048"/>
      <c r="K19" s="1048"/>
      <c r="L19" s="1048"/>
      <c r="M19" s="1048"/>
      <c r="N19" s="1048"/>
      <c r="O19" s="1048"/>
      <c r="P19" s="1048"/>
      <c r="Q19" s="1048"/>
      <c r="R19" s="1048"/>
      <c r="S19" s="1048"/>
      <c r="T19" s="1048"/>
      <c r="U19" s="1064"/>
      <c r="V19" s="1045" t="str">
        <f>IF(入力シート!E136="","",入力シート!E136)</f>
        <v/>
      </c>
      <c r="W19" s="1347"/>
      <c r="X19" s="1347"/>
      <c r="Y19" s="1347"/>
      <c r="Z19" s="1347"/>
      <c r="AA19" s="1347"/>
      <c r="AB19" s="1347"/>
      <c r="AC19" s="1347"/>
      <c r="AD19" s="1347"/>
      <c r="AE19" s="1347"/>
      <c r="AF19" s="1347"/>
      <c r="AG19" s="1347"/>
      <c r="AH19" s="1347"/>
      <c r="AI19" s="1347"/>
      <c r="AJ19" s="1347"/>
      <c r="AK19" s="1347"/>
      <c r="AL19" s="1347"/>
      <c r="AM19" s="1347"/>
      <c r="AN19" s="1347"/>
      <c r="AO19" s="1335" t="s">
        <v>393</v>
      </c>
      <c r="AP19" s="1335"/>
      <c r="AQ19" s="1336"/>
      <c r="AR19" s="504"/>
    </row>
    <row r="20" spans="1:55" ht="21" customHeight="1" x14ac:dyDescent="0.15">
      <c r="A20" s="499"/>
      <c r="B20" s="1338" t="s">
        <v>394</v>
      </c>
      <c r="C20" s="1048"/>
      <c r="D20" s="1048"/>
      <c r="E20" s="1048"/>
      <c r="F20" s="1048"/>
      <c r="G20" s="1048"/>
      <c r="H20" s="1048"/>
      <c r="I20" s="1048"/>
      <c r="J20" s="1048"/>
      <c r="K20" s="1048"/>
      <c r="L20" s="1048"/>
      <c r="M20" s="1048"/>
      <c r="N20" s="1048"/>
      <c r="O20" s="1048"/>
      <c r="P20" s="1048"/>
      <c r="Q20" s="1048"/>
      <c r="R20" s="1048"/>
      <c r="S20" s="1048"/>
      <c r="T20" s="1048"/>
      <c r="U20" s="1064"/>
      <c r="V20" s="477"/>
      <c r="W20" s="531"/>
      <c r="X20" s="531"/>
      <c r="Y20" s="1395" t="str">
        <f>IF(入力シート!E137="","",入力シート!E137)</f>
        <v/>
      </c>
      <c r="Z20" s="1395"/>
      <c r="AA20" s="1395"/>
      <c r="AB20" s="1395"/>
      <c r="AC20" s="531" t="s">
        <v>719</v>
      </c>
      <c r="AD20" s="1335" t="s">
        <v>156</v>
      </c>
      <c r="AE20" s="1335"/>
      <c r="AF20" s="1335"/>
      <c r="AG20" s="531"/>
      <c r="AH20" s="531"/>
      <c r="AI20" s="531"/>
      <c r="AJ20" s="531"/>
      <c r="AK20" s="1396" t="str">
        <f>IF(入力シート!H137="","",入力シート!H137)</f>
        <v/>
      </c>
      <c r="AL20" s="1396"/>
      <c r="AM20" s="1396"/>
      <c r="AN20" s="1396"/>
      <c r="AO20" s="1335" t="s">
        <v>719</v>
      </c>
      <c r="AP20" s="1335"/>
      <c r="AQ20" s="1336"/>
      <c r="AR20" s="504"/>
    </row>
    <row r="21" spans="1:55" ht="21" customHeight="1" x14ac:dyDescent="0.15">
      <c r="A21" s="499"/>
      <c r="B21" s="1338" t="s">
        <v>395</v>
      </c>
      <c r="C21" s="1048"/>
      <c r="D21" s="1048"/>
      <c r="E21" s="1048"/>
      <c r="F21" s="1048"/>
      <c r="G21" s="1048"/>
      <c r="H21" s="1048"/>
      <c r="I21" s="1048"/>
      <c r="J21" s="1048"/>
      <c r="K21" s="1048"/>
      <c r="L21" s="1048"/>
      <c r="M21" s="1048"/>
      <c r="N21" s="1048"/>
      <c r="O21" s="1048"/>
      <c r="P21" s="1048"/>
      <c r="Q21" s="1048"/>
      <c r="R21" s="1048"/>
      <c r="S21" s="1048"/>
      <c r="T21" s="1048"/>
      <c r="U21" s="1064"/>
      <c r="V21" s="1165"/>
      <c r="W21" s="1166"/>
      <c r="X21" s="1166"/>
      <c r="Y21" s="1166"/>
      <c r="Z21" s="1166"/>
      <c r="AA21" s="1166"/>
      <c r="AB21" s="1166"/>
      <c r="AC21" s="1166"/>
      <c r="AD21" s="1166"/>
      <c r="AE21" s="1166"/>
      <c r="AF21" s="1166"/>
      <c r="AG21" s="1166"/>
      <c r="AH21" s="1166"/>
      <c r="AI21" s="1166"/>
      <c r="AJ21" s="1166"/>
      <c r="AK21" s="1166"/>
      <c r="AL21" s="1166"/>
      <c r="AM21" s="1166"/>
      <c r="AN21" s="1166"/>
      <c r="AO21" s="962" t="s">
        <v>396</v>
      </c>
      <c r="AP21" s="962"/>
      <c r="AQ21" s="1163"/>
      <c r="AR21" s="504"/>
    </row>
    <row r="22" spans="1:55" ht="21" customHeight="1" x14ac:dyDescent="0.15">
      <c r="A22" s="499"/>
      <c r="B22" s="1105" t="s">
        <v>397</v>
      </c>
      <c r="C22" s="1106"/>
      <c r="D22" s="1106"/>
      <c r="E22" s="1106"/>
      <c r="F22" s="1106"/>
      <c r="G22" s="1106"/>
      <c r="H22" s="1106"/>
      <c r="I22" s="1106"/>
      <c r="J22" s="1127" t="str">
        <f>IF(入力シート!E139="","",入力シート!E139)</f>
        <v/>
      </c>
      <c r="K22" s="1149"/>
      <c r="L22" s="1149"/>
      <c r="M22" s="962" t="s">
        <v>398</v>
      </c>
      <c r="N22" s="962"/>
      <c r="O22" s="962"/>
      <c r="P22" s="962"/>
      <c r="Q22" s="1149" t="str">
        <f>IF(入力シート!H139="","",入力シート!H139)</f>
        <v/>
      </c>
      <c r="R22" s="1149"/>
      <c r="S22" s="1149"/>
      <c r="T22" s="1128" t="s">
        <v>396</v>
      </c>
      <c r="U22" s="1397"/>
      <c r="V22" s="961" t="s">
        <v>399</v>
      </c>
      <c r="W22" s="962"/>
      <c r="X22" s="962"/>
      <c r="Y22" s="962"/>
      <c r="Z22" s="962"/>
      <c r="AA22" s="962"/>
      <c r="AB22" s="962"/>
      <c r="AC22" s="1163"/>
      <c r="AD22" s="1127" t="str">
        <f>IF(入力シート!E138="","",入力シート!E138)</f>
        <v/>
      </c>
      <c r="AE22" s="1149"/>
      <c r="AF22" s="1149"/>
      <c r="AG22" s="962" t="s">
        <v>400</v>
      </c>
      <c r="AH22" s="962"/>
      <c r="AI22" s="962"/>
      <c r="AJ22" s="962"/>
      <c r="AK22" s="962"/>
      <c r="AL22" s="1149" t="str">
        <f>IF(入力シート!H138="","",入力シート!H138)</f>
        <v/>
      </c>
      <c r="AM22" s="1149"/>
      <c r="AN22" s="1149"/>
      <c r="AO22" s="962" t="s">
        <v>396</v>
      </c>
      <c r="AP22" s="962"/>
      <c r="AQ22" s="1163"/>
      <c r="AR22" s="504"/>
    </row>
    <row r="23" spans="1:55" ht="21" customHeight="1" x14ac:dyDescent="0.15">
      <c r="A23" s="499"/>
      <c r="B23" s="1387" t="s">
        <v>401</v>
      </c>
      <c r="C23" s="1388"/>
      <c r="D23" s="1388"/>
      <c r="E23" s="1388"/>
      <c r="F23" s="1388"/>
      <c r="G23" s="1388"/>
      <c r="H23" s="1388"/>
      <c r="I23" s="1388"/>
      <c r="J23" s="1382" t="s">
        <v>402</v>
      </c>
      <c r="K23" s="1382"/>
      <c r="L23" s="1382"/>
      <c r="M23" s="1382"/>
      <c r="N23" s="1382"/>
      <c r="O23" s="1382"/>
      <c r="P23" s="1382"/>
      <c r="Q23" s="1382"/>
      <c r="R23" s="1382"/>
      <c r="S23" s="1382"/>
      <c r="T23" s="1382"/>
      <c r="U23" s="1382"/>
      <c r="V23" s="1371" t="str">
        <f>IF(入力シート!E140="","",入力シート!E140)</f>
        <v/>
      </c>
      <c r="W23" s="1372"/>
      <c r="X23" s="1372"/>
      <c r="Y23" s="1372"/>
      <c r="Z23" s="1372"/>
      <c r="AA23" s="1372"/>
      <c r="AB23" s="1372"/>
      <c r="AC23" s="1372"/>
      <c r="AD23" s="1372"/>
      <c r="AE23" s="1372"/>
      <c r="AF23" s="1372"/>
      <c r="AG23" s="1372"/>
      <c r="AH23" s="1372"/>
      <c r="AI23" s="1372"/>
      <c r="AJ23" s="1372"/>
      <c r="AK23" s="1372"/>
      <c r="AL23" s="1372"/>
      <c r="AM23" s="1372"/>
      <c r="AN23" s="1372"/>
      <c r="AO23" s="962" t="s">
        <v>403</v>
      </c>
      <c r="AP23" s="962"/>
      <c r="AQ23" s="1163"/>
      <c r="AR23" s="504"/>
      <c r="AT23"/>
      <c r="BC23" s="629"/>
    </row>
    <row r="24" spans="1:55" ht="21" customHeight="1" x14ac:dyDescent="0.15">
      <c r="A24" s="499"/>
      <c r="B24" s="1389"/>
      <c r="C24" s="1390"/>
      <c r="D24" s="1390"/>
      <c r="E24" s="1390"/>
      <c r="F24" s="1390"/>
      <c r="G24" s="1390"/>
      <c r="H24" s="1390"/>
      <c r="I24" s="1391"/>
      <c r="J24" s="1369" t="s">
        <v>404</v>
      </c>
      <c r="K24" s="1370"/>
      <c r="L24" s="1370"/>
      <c r="M24" s="1370"/>
      <c r="N24" s="1370"/>
      <c r="O24" s="1370"/>
      <c r="P24" s="1370"/>
      <c r="Q24" s="1370"/>
      <c r="R24" s="1370"/>
      <c r="S24" s="1370"/>
      <c r="T24" s="1370"/>
      <c r="U24" s="1370"/>
      <c r="V24" s="1371" t="str">
        <f>IF(入力シート!E141="","",入力シート!E141)</f>
        <v/>
      </c>
      <c r="W24" s="1372"/>
      <c r="X24" s="1372"/>
      <c r="Y24" s="1372"/>
      <c r="Z24" s="1372"/>
      <c r="AA24" s="1372"/>
      <c r="AB24" s="1372"/>
      <c r="AC24" s="1372"/>
      <c r="AD24" s="1372"/>
      <c r="AE24" s="1372"/>
      <c r="AF24" s="1372"/>
      <c r="AG24" s="1372"/>
      <c r="AH24" s="1372"/>
      <c r="AI24" s="1372"/>
      <c r="AJ24" s="1372"/>
      <c r="AK24" s="1372"/>
      <c r="AL24" s="1372"/>
      <c r="AM24" s="1372"/>
      <c r="AN24" s="1372"/>
      <c r="AO24" s="962" t="s">
        <v>403</v>
      </c>
      <c r="AP24" s="962"/>
      <c r="AQ24" s="1163"/>
      <c r="AR24" s="504"/>
    </row>
    <row r="25" spans="1:55" ht="21" customHeight="1" x14ac:dyDescent="0.15">
      <c r="A25" s="897"/>
      <c r="B25" s="1387" t="s">
        <v>911</v>
      </c>
      <c r="C25" s="1388"/>
      <c r="D25" s="1388"/>
      <c r="E25" s="1388"/>
      <c r="F25" s="1388"/>
      <c r="G25" s="1388"/>
      <c r="H25" s="1388"/>
      <c r="I25" s="1388"/>
      <c r="J25" s="1382" t="s">
        <v>904</v>
      </c>
      <c r="K25" s="1382"/>
      <c r="L25" s="1382"/>
      <c r="M25" s="1382"/>
      <c r="N25" s="1382"/>
      <c r="O25" s="1382"/>
      <c r="P25" s="1382"/>
      <c r="Q25" s="1382"/>
      <c r="R25" s="1382"/>
      <c r="S25" s="1382"/>
      <c r="T25" s="1382"/>
      <c r="U25" s="1382"/>
      <c r="V25" s="895"/>
      <c r="W25" s="896"/>
      <c r="X25" s="896"/>
      <c r="Y25" s="1394" t="str">
        <f>IF(入力シート!E142="","",入力シート!E142)</f>
        <v/>
      </c>
      <c r="Z25" s="1394"/>
      <c r="AA25" s="1394"/>
      <c r="AB25" s="1394"/>
      <c r="AC25" s="896" t="s">
        <v>719</v>
      </c>
      <c r="AD25" s="1335" t="s">
        <v>156</v>
      </c>
      <c r="AE25" s="1335"/>
      <c r="AF25" s="1335"/>
      <c r="AG25" s="896"/>
      <c r="AH25" s="896"/>
      <c r="AI25" s="896"/>
      <c r="AJ25" s="896"/>
      <c r="AK25" s="1394" t="str">
        <f>IF(入力シート!H142="","",入力シート!H142)</f>
        <v/>
      </c>
      <c r="AL25" s="1394"/>
      <c r="AM25" s="1394"/>
      <c r="AN25" s="1394"/>
      <c r="AO25" s="962" t="s">
        <v>396</v>
      </c>
      <c r="AP25" s="962"/>
      <c r="AQ25" s="1163"/>
      <c r="AR25" s="504"/>
    </row>
    <row r="26" spans="1:55" ht="21" customHeight="1" x14ac:dyDescent="0.15">
      <c r="A26" s="897"/>
      <c r="B26" s="1389"/>
      <c r="C26" s="1390"/>
      <c r="D26" s="1390"/>
      <c r="E26" s="1390"/>
      <c r="F26" s="1390"/>
      <c r="G26" s="1390"/>
      <c r="H26" s="1390"/>
      <c r="I26" s="1391"/>
      <c r="J26" s="1369" t="s">
        <v>905</v>
      </c>
      <c r="K26" s="1370"/>
      <c r="L26" s="1370"/>
      <c r="M26" s="1370"/>
      <c r="N26" s="1370"/>
      <c r="O26" s="1370"/>
      <c r="P26" s="1370"/>
      <c r="Q26" s="1370"/>
      <c r="R26" s="1370"/>
      <c r="S26" s="1370"/>
      <c r="T26" s="1370"/>
      <c r="U26" s="1370"/>
      <c r="V26" s="1371" t="str">
        <f>IF(入力シート!E143="","",入力シート!E143)</f>
        <v/>
      </c>
      <c r="W26" s="1372"/>
      <c r="X26" s="1372"/>
      <c r="Y26" s="1372"/>
      <c r="Z26" s="1372"/>
      <c r="AA26" s="1372"/>
      <c r="AB26" s="1372"/>
      <c r="AC26" s="1372"/>
      <c r="AD26" s="1372"/>
      <c r="AE26" s="1372"/>
      <c r="AF26" s="1372"/>
      <c r="AG26" s="1372"/>
      <c r="AH26" s="1372"/>
      <c r="AI26" s="1372"/>
      <c r="AJ26" s="1372"/>
      <c r="AK26" s="1372"/>
      <c r="AL26" s="1372"/>
      <c r="AM26" s="1372"/>
      <c r="AN26" s="1372"/>
      <c r="AO26" s="962" t="s">
        <v>396</v>
      </c>
      <c r="AP26" s="962"/>
      <c r="AQ26" s="1163"/>
      <c r="AR26" s="504"/>
    </row>
    <row r="27" spans="1:55" ht="33" customHeight="1" x14ac:dyDescent="0.15">
      <c r="A27" s="499"/>
      <c r="B27" s="1343" t="s">
        <v>916</v>
      </c>
      <c r="C27" s="1344"/>
      <c r="D27" s="1344"/>
      <c r="E27" s="1344"/>
      <c r="F27" s="1344"/>
      <c r="G27" s="1344"/>
      <c r="H27" s="1344"/>
      <c r="I27" s="1344"/>
      <c r="J27" s="1344"/>
      <c r="K27" s="1344"/>
      <c r="L27" s="1344"/>
      <c r="M27" s="1344"/>
      <c r="N27" s="1344"/>
      <c r="O27" s="1344"/>
      <c r="P27" s="1344"/>
      <c r="Q27" s="1344"/>
      <c r="R27" s="1344"/>
      <c r="S27" s="1344"/>
      <c r="T27" s="1344"/>
      <c r="U27" s="1345"/>
      <c r="V27" s="1363"/>
      <c r="W27" s="1364"/>
      <c r="X27" s="1364"/>
      <c r="Y27" s="1364"/>
      <c r="Z27" s="1364"/>
      <c r="AA27" s="1364"/>
      <c r="AB27" s="1364"/>
      <c r="AC27" s="1365"/>
      <c r="AD27" s="1365"/>
      <c r="AE27" s="1365"/>
      <c r="AF27" s="1365"/>
      <c r="AG27" s="1365"/>
      <c r="AH27" s="1365"/>
      <c r="AI27" s="1365"/>
      <c r="AJ27" s="1365"/>
      <c r="AK27" s="1365"/>
      <c r="AL27" s="1365"/>
      <c r="AM27" s="1365"/>
      <c r="AN27" s="1365"/>
      <c r="AO27" s="1365"/>
      <c r="AP27" s="1365"/>
      <c r="AQ27" s="1365"/>
      <c r="AR27" s="504"/>
    </row>
    <row r="28" spans="1:55" ht="21" customHeight="1" x14ac:dyDescent="0.15">
      <c r="A28" s="499"/>
      <c r="B28" s="1338" t="s">
        <v>929</v>
      </c>
      <c r="C28" s="1048"/>
      <c r="D28" s="1048"/>
      <c r="E28" s="1048"/>
      <c r="F28" s="1048"/>
      <c r="G28" s="1048"/>
      <c r="H28" s="1048"/>
      <c r="I28" s="1048"/>
      <c r="J28" s="1048"/>
      <c r="K28" s="1048"/>
      <c r="L28" s="1048"/>
      <c r="M28" s="1048"/>
      <c r="N28" s="1048"/>
      <c r="O28" s="1048"/>
      <c r="P28" s="1048"/>
      <c r="Q28" s="1048"/>
      <c r="R28" s="1048"/>
      <c r="S28" s="1048"/>
      <c r="T28" s="1048"/>
      <c r="U28" s="1064"/>
      <c r="V28" s="1407"/>
      <c r="W28" s="1408"/>
      <c r="X28" s="1408"/>
      <c r="Y28" s="1408"/>
      <c r="Z28" s="1408"/>
      <c r="AA28" s="1408"/>
      <c r="AB28" s="1408"/>
      <c r="AC28" s="1408"/>
      <c r="AD28" s="1408"/>
      <c r="AE28" s="1408"/>
      <c r="AF28" s="1408"/>
      <c r="AG28" s="1408"/>
      <c r="AH28" s="1408"/>
      <c r="AI28" s="1408"/>
      <c r="AJ28" s="1408"/>
      <c r="AK28" s="1408"/>
      <c r="AL28" s="1408"/>
      <c r="AM28" s="1408"/>
      <c r="AN28" s="1408"/>
      <c r="AO28" s="1408"/>
      <c r="AP28" s="1408"/>
      <c r="AQ28" s="1409"/>
      <c r="AR28" s="504"/>
    </row>
    <row r="29" spans="1:55" ht="21" customHeight="1" x14ac:dyDescent="0.15">
      <c r="A29" s="499"/>
      <c r="B29" s="1338" t="s">
        <v>918</v>
      </c>
      <c r="C29" s="1048"/>
      <c r="D29" s="1048"/>
      <c r="E29" s="1048"/>
      <c r="F29" s="1048"/>
      <c r="G29" s="1048"/>
      <c r="H29" s="1048"/>
      <c r="I29" s="1048"/>
      <c r="J29" s="1048"/>
      <c r="K29" s="1048"/>
      <c r="L29" s="1048"/>
      <c r="M29" s="1048"/>
      <c r="N29" s="1048"/>
      <c r="O29" s="1048"/>
      <c r="P29" s="1048"/>
      <c r="Q29" s="1048"/>
      <c r="R29" s="1048"/>
      <c r="S29" s="1048"/>
      <c r="T29" s="1048"/>
      <c r="U29" s="1064"/>
      <c r="V29" s="1120" t="s">
        <v>405</v>
      </c>
      <c r="W29" s="1120"/>
      <c r="X29" s="1120"/>
      <c r="Y29" s="1120"/>
      <c r="Z29" s="1120"/>
      <c r="AA29" s="1120"/>
      <c r="AB29" s="1120"/>
      <c r="AC29" s="1120"/>
      <c r="AD29" s="1120"/>
      <c r="AE29" s="1120"/>
      <c r="AF29" s="1120"/>
      <c r="AG29" s="1120"/>
      <c r="AH29" s="1120"/>
      <c r="AI29" s="1120"/>
      <c r="AJ29" s="1120"/>
      <c r="AK29" s="1120"/>
      <c r="AL29" s="1120"/>
      <c r="AM29" s="1120"/>
      <c r="AN29" s="1120"/>
      <c r="AO29" s="1120"/>
      <c r="AP29" s="1120"/>
      <c r="AQ29" s="1120"/>
      <c r="AR29" s="504"/>
    </row>
    <row r="30" spans="1:55" ht="21" customHeight="1" x14ac:dyDescent="0.15">
      <c r="A30" s="499"/>
      <c r="B30" s="1340" t="s">
        <v>919</v>
      </c>
      <c r="C30" s="1341"/>
      <c r="D30" s="1341"/>
      <c r="E30" s="1341"/>
      <c r="F30" s="1341"/>
      <c r="G30" s="1341"/>
      <c r="H30" s="1341"/>
      <c r="I30" s="1341"/>
      <c r="J30" s="1341"/>
      <c r="K30" s="1341"/>
      <c r="L30" s="1341"/>
      <c r="M30" s="1341"/>
      <c r="N30" s="1341"/>
      <c r="O30" s="1341"/>
      <c r="P30" s="1341"/>
      <c r="Q30" s="1341"/>
      <c r="R30" s="1341"/>
      <c r="S30" s="1341"/>
      <c r="T30" s="1341"/>
      <c r="U30" s="1342"/>
      <c r="V30" s="1375"/>
      <c r="W30" s="1376"/>
      <c r="X30" s="1376"/>
      <c r="Y30" s="1376"/>
      <c r="Z30" s="1376"/>
      <c r="AA30" s="1376"/>
      <c r="AB30" s="1376"/>
      <c r="AC30" s="1376"/>
      <c r="AD30" s="1376"/>
      <c r="AE30" s="1376"/>
      <c r="AF30" s="1376"/>
      <c r="AG30" s="1376"/>
      <c r="AH30" s="1376"/>
      <c r="AI30" s="1376"/>
      <c r="AJ30" s="1376"/>
      <c r="AK30" s="1376"/>
      <c r="AL30" s="1376"/>
      <c r="AM30" s="1376"/>
      <c r="AN30" s="1376"/>
      <c r="AO30" s="1373" t="s">
        <v>393</v>
      </c>
      <c r="AP30" s="1373"/>
      <c r="AQ30" s="1374"/>
      <c r="AR30" s="504"/>
    </row>
    <row r="31" spans="1:55" ht="21" customHeight="1" x14ac:dyDescent="0.15">
      <c r="A31" s="499"/>
      <c r="B31" s="1343"/>
      <c r="C31" s="1344"/>
      <c r="D31" s="1344"/>
      <c r="E31" s="1344"/>
      <c r="F31" s="1344"/>
      <c r="G31" s="1344"/>
      <c r="H31" s="1344"/>
      <c r="I31" s="1344"/>
      <c r="J31" s="1344"/>
      <c r="K31" s="1344"/>
      <c r="L31" s="1344"/>
      <c r="M31" s="1344"/>
      <c r="N31" s="1344"/>
      <c r="O31" s="1344"/>
      <c r="P31" s="1344"/>
      <c r="Q31" s="1344"/>
      <c r="R31" s="1344"/>
      <c r="S31" s="1344"/>
      <c r="T31" s="1344"/>
      <c r="U31" s="1345"/>
      <c r="V31" s="1383"/>
      <c r="W31" s="1379"/>
      <c r="X31" s="1379"/>
      <c r="Y31" s="1379"/>
      <c r="Z31" s="1379"/>
      <c r="AA31" s="1379"/>
      <c r="AB31" s="1379"/>
      <c r="AC31" s="1379"/>
      <c r="AD31" s="1379"/>
      <c r="AE31" s="1379"/>
      <c r="AF31" s="1379"/>
      <c r="AG31" s="1379"/>
      <c r="AH31" s="1379"/>
      <c r="AI31" s="1379"/>
      <c r="AJ31" s="1379"/>
      <c r="AK31" s="1379"/>
      <c r="AL31" s="1379"/>
      <c r="AM31" s="1379"/>
      <c r="AN31" s="1379"/>
      <c r="AO31" s="1403" t="s">
        <v>406</v>
      </c>
      <c r="AP31" s="1403"/>
      <c r="AQ31" s="1404"/>
      <c r="AR31" s="504"/>
    </row>
    <row r="32" spans="1:55" ht="21" customHeight="1" x14ac:dyDescent="0.15">
      <c r="A32" s="499"/>
      <c r="B32" s="1340" t="s">
        <v>920</v>
      </c>
      <c r="C32" s="1341"/>
      <c r="D32" s="1341"/>
      <c r="E32" s="1341"/>
      <c r="F32" s="1341"/>
      <c r="G32" s="1341"/>
      <c r="H32" s="1341"/>
      <c r="I32" s="1341"/>
      <c r="J32" s="1341"/>
      <c r="K32" s="1341"/>
      <c r="L32" s="1341"/>
      <c r="M32" s="1341"/>
      <c r="N32" s="1341"/>
      <c r="O32" s="1341"/>
      <c r="P32" s="1341"/>
      <c r="Q32" s="1341"/>
      <c r="R32" s="1341"/>
      <c r="S32" s="1341"/>
      <c r="T32" s="1341"/>
      <c r="U32" s="1342"/>
      <c r="V32" s="1069" t="str">
        <f>IF(入力シート!E144="","",IF(入力シート!E144="選択してください","",入力シート!E144))</f>
        <v/>
      </c>
      <c r="W32" s="1070"/>
      <c r="X32" s="1070"/>
      <c r="Y32" s="1070"/>
      <c r="Z32" s="1070"/>
      <c r="AA32" s="1070"/>
      <c r="AB32" s="1070"/>
      <c r="AC32" s="1070"/>
      <c r="AD32" s="1070"/>
      <c r="AE32" s="1070"/>
      <c r="AF32" s="1070"/>
      <c r="AG32" s="1070"/>
      <c r="AH32" s="1070"/>
      <c r="AI32" s="1070"/>
      <c r="AJ32" s="1070"/>
      <c r="AK32" s="1070"/>
      <c r="AL32" s="1070"/>
      <c r="AM32" s="1070"/>
      <c r="AN32" s="1070"/>
      <c r="AO32" s="1170"/>
      <c r="AP32" s="1170"/>
      <c r="AQ32" s="1405"/>
      <c r="AR32" s="504"/>
    </row>
    <row r="33" spans="1:44" ht="21" customHeight="1" x14ac:dyDescent="0.15">
      <c r="A33" s="499"/>
      <c r="B33" s="1343"/>
      <c r="C33" s="1344"/>
      <c r="D33" s="1344"/>
      <c r="E33" s="1344"/>
      <c r="F33" s="1344"/>
      <c r="G33" s="1344"/>
      <c r="H33" s="1344"/>
      <c r="I33" s="1344"/>
      <c r="J33" s="1344"/>
      <c r="K33" s="1344"/>
      <c r="L33" s="1344"/>
      <c r="M33" s="1344"/>
      <c r="N33" s="1344"/>
      <c r="O33" s="1344"/>
      <c r="P33" s="1344"/>
      <c r="Q33" s="1344"/>
      <c r="R33" s="1344"/>
      <c r="S33" s="1344"/>
      <c r="T33" s="1344"/>
      <c r="U33" s="1345"/>
      <c r="V33" s="1406"/>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8"/>
      <c r="AR33" s="504"/>
    </row>
    <row r="34" spans="1:44" ht="21" customHeight="1" x14ac:dyDescent="0.15">
      <c r="A34" s="499"/>
      <c r="B34" s="1338" t="s">
        <v>921</v>
      </c>
      <c r="C34" s="1048"/>
      <c r="D34" s="1048"/>
      <c r="E34" s="1048"/>
      <c r="F34" s="1048"/>
      <c r="G34" s="1048"/>
      <c r="H34" s="1048"/>
      <c r="I34" s="1048"/>
      <c r="J34" s="1048"/>
      <c r="K34" s="1048"/>
      <c r="L34" s="1048"/>
      <c r="M34" s="1048"/>
      <c r="N34" s="1048"/>
      <c r="O34" s="1048"/>
      <c r="P34" s="1048"/>
      <c r="Q34" s="1048"/>
      <c r="R34" s="1048"/>
      <c r="S34" s="1048"/>
      <c r="T34" s="1048"/>
      <c r="U34" s="1064"/>
      <c r="V34" s="1346"/>
      <c r="W34" s="1346"/>
      <c r="X34" s="1346"/>
      <c r="Y34" s="1346"/>
      <c r="Z34" s="1346"/>
      <c r="AA34" s="1346"/>
      <c r="AB34" s="1346"/>
      <c r="AC34" s="1346"/>
      <c r="AD34" s="1346"/>
      <c r="AE34" s="1346"/>
      <c r="AF34" s="1346"/>
      <c r="AG34" s="1346"/>
      <c r="AH34" s="1346"/>
      <c r="AI34" s="1346"/>
      <c r="AJ34" s="1346"/>
      <c r="AK34" s="1346"/>
      <c r="AL34" s="1346"/>
      <c r="AM34" s="1346"/>
      <c r="AN34" s="1346"/>
      <c r="AO34" s="1346"/>
      <c r="AP34" s="1346"/>
      <c r="AQ34" s="1346"/>
      <c r="AR34" s="504"/>
    </row>
    <row r="35" spans="1:44" ht="21" customHeight="1" x14ac:dyDescent="0.15">
      <c r="A35" s="499"/>
      <c r="B35" s="1338" t="s">
        <v>922</v>
      </c>
      <c r="C35" s="1048"/>
      <c r="D35" s="1048"/>
      <c r="E35" s="1048"/>
      <c r="F35" s="1048"/>
      <c r="G35" s="1048"/>
      <c r="H35" s="1048"/>
      <c r="I35" s="1048"/>
      <c r="J35" s="1048"/>
      <c r="K35" s="1048"/>
      <c r="L35" s="1048"/>
      <c r="M35" s="1048"/>
      <c r="N35" s="1048"/>
      <c r="O35" s="1048"/>
      <c r="P35" s="1048"/>
      <c r="Q35" s="1048"/>
      <c r="R35" s="1048"/>
      <c r="S35" s="1048"/>
      <c r="T35" s="1048"/>
      <c r="U35" s="1064"/>
      <c r="V35" s="978" t="str">
        <f>IF(入力シート!E145="","",IF(入力シート!E145="選択してください","",入力シート!E145))</f>
        <v/>
      </c>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6"/>
      <c r="AR35" s="504"/>
    </row>
    <row r="36" spans="1:44" ht="21" customHeight="1" x14ac:dyDescent="0.15">
      <c r="A36" s="499"/>
      <c r="B36" s="1063" t="s">
        <v>923</v>
      </c>
      <c r="C36" s="1063"/>
      <c r="D36" s="1063"/>
      <c r="E36" s="1063"/>
      <c r="F36" s="1063"/>
      <c r="G36" s="1063"/>
      <c r="H36" s="1063"/>
      <c r="I36" s="1063"/>
      <c r="J36" s="1063"/>
      <c r="K36" s="1063"/>
      <c r="L36" s="1063"/>
      <c r="M36" s="1063"/>
      <c r="N36" s="1063"/>
      <c r="O36" s="1063"/>
      <c r="P36" s="1063"/>
      <c r="Q36" s="1063"/>
      <c r="R36" s="1063"/>
      <c r="S36" s="1063"/>
      <c r="T36" s="1063"/>
      <c r="U36" s="1063"/>
      <c r="V36" s="1384" t="s">
        <v>407</v>
      </c>
      <c r="W36" s="1385"/>
      <c r="X36" s="1385"/>
      <c r="Y36" s="1386"/>
      <c r="Z36" s="1375"/>
      <c r="AA36" s="1376"/>
      <c r="AB36" s="1376"/>
      <c r="AC36" s="1376"/>
      <c r="AD36" s="1376"/>
      <c r="AE36" s="1376"/>
      <c r="AF36" s="1376"/>
      <c r="AG36" s="1376"/>
      <c r="AH36" s="1376"/>
      <c r="AI36" s="1376"/>
      <c r="AJ36" s="1376"/>
      <c r="AK36" s="1376"/>
      <c r="AL36" s="1376"/>
      <c r="AM36" s="1376"/>
      <c r="AN36" s="1376"/>
      <c r="AO36" s="1373" t="s">
        <v>393</v>
      </c>
      <c r="AP36" s="1373"/>
      <c r="AQ36" s="1374"/>
      <c r="AR36" s="504"/>
    </row>
    <row r="37" spans="1:44" ht="21" customHeight="1" x14ac:dyDescent="0.15">
      <c r="A37" s="499"/>
      <c r="B37" s="1063"/>
      <c r="C37" s="1063"/>
      <c r="D37" s="1063"/>
      <c r="E37" s="1063"/>
      <c r="F37" s="1063"/>
      <c r="G37" s="1063"/>
      <c r="H37" s="1063"/>
      <c r="I37" s="1063"/>
      <c r="J37" s="1063"/>
      <c r="K37" s="1063"/>
      <c r="L37" s="1063"/>
      <c r="M37" s="1063"/>
      <c r="N37" s="1063"/>
      <c r="O37" s="1063"/>
      <c r="P37" s="1063"/>
      <c r="Q37" s="1063"/>
      <c r="R37" s="1063"/>
      <c r="S37" s="1063"/>
      <c r="T37" s="1063"/>
      <c r="U37" s="1063"/>
      <c r="V37" s="1366" t="s">
        <v>408</v>
      </c>
      <c r="W37" s="1367"/>
      <c r="X37" s="1367"/>
      <c r="Y37" s="1368"/>
      <c r="Z37" s="1410" t="s">
        <v>368</v>
      </c>
      <c r="AA37" s="1411"/>
      <c r="AB37" s="1411"/>
      <c r="AC37" s="1411"/>
      <c r="AD37" s="1379"/>
      <c r="AE37" s="1379"/>
      <c r="AF37" s="1379"/>
      <c r="AG37" s="1379"/>
      <c r="AH37" s="1379"/>
      <c r="AI37" s="626" t="s">
        <v>409</v>
      </c>
      <c r="AJ37" s="1379"/>
      <c r="AK37" s="1379"/>
      <c r="AL37" s="1379"/>
      <c r="AM37" s="1379"/>
      <c r="AN37" s="1379"/>
      <c r="AO37" s="1377" t="s">
        <v>393</v>
      </c>
      <c r="AP37" s="1377"/>
      <c r="AQ37" s="1378"/>
      <c r="AR37" s="504"/>
    </row>
    <row r="38" spans="1:44" ht="21" customHeight="1" x14ac:dyDescent="0.15">
      <c r="A38" s="499"/>
      <c r="B38" s="1063" t="s">
        <v>924</v>
      </c>
      <c r="C38" s="1063"/>
      <c r="D38" s="1063"/>
      <c r="E38" s="1063"/>
      <c r="F38" s="1063"/>
      <c r="G38" s="1063"/>
      <c r="H38" s="1063"/>
      <c r="I38" s="1063"/>
      <c r="J38" s="1063"/>
      <c r="K38" s="1063"/>
      <c r="L38" s="1063"/>
      <c r="M38" s="1063"/>
      <c r="N38" s="1063"/>
      <c r="O38" s="1063"/>
      <c r="P38" s="1063"/>
      <c r="Q38" s="1063"/>
      <c r="R38" s="1063"/>
      <c r="S38" s="1063"/>
      <c r="T38" s="1063"/>
      <c r="U38" s="1063"/>
      <c r="V38" s="1357"/>
      <c r="W38" s="1358"/>
      <c r="X38" s="1358"/>
      <c r="Y38" s="1358"/>
      <c r="Z38" s="1358"/>
      <c r="AA38" s="1358"/>
      <c r="AB38" s="1358"/>
      <c r="AC38" s="1358"/>
      <c r="AD38" s="1358"/>
      <c r="AE38" s="1358"/>
      <c r="AF38" s="1358"/>
      <c r="AG38" s="1358"/>
      <c r="AH38" s="1358"/>
      <c r="AI38" s="1358"/>
      <c r="AJ38" s="1358"/>
      <c r="AK38" s="1358"/>
      <c r="AL38" s="1358"/>
      <c r="AM38" s="1358"/>
      <c r="AN38" s="1358"/>
      <c r="AO38" s="1359"/>
      <c r="AP38" s="1359"/>
      <c r="AQ38" s="1360"/>
      <c r="AR38" s="504"/>
    </row>
    <row r="39" spans="1:44" ht="21" customHeight="1" x14ac:dyDescent="0.15">
      <c r="A39" s="499"/>
      <c r="B39" s="1063" t="s">
        <v>925</v>
      </c>
      <c r="C39" s="1063"/>
      <c r="D39" s="1063"/>
      <c r="E39" s="1063"/>
      <c r="F39" s="1063"/>
      <c r="G39" s="1063"/>
      <c r="H39" s="1063"/>
      <c r="I39" s="1063"/>
      <c r="J39" s="1063"/>
      <c r="K39" s="1063"/>
      <c r="L39" s="1063"/>
      <c r="M39" s="1063"/>
      <c r="N39" s="1063"/>
      <c r="O39" s="1063"/>
      <c r="P39" s="1063"/>
      <c r="Q39" s="1063"/>
      <c r="R39" s="1063"/>
      <c r="S39" s="1063"/>
      <c r="T39" s="1063"/>
      <c r="U39" s="1063"/>
      <c r="V39" s="1398"/>
      <c r="W39" s="1399"/>
      <c r="X39" s="1399"/>
      <c r="Y39" s="1399"/>
      <c r="Z39" s="1399"/>
      <c r="AA39" s="1399"/>
      <c r="AB39" s="1399"/>
      <c r="AC39" s="1399"/>
      <c r="AD39" s="1399"/>
      <c r="AE39" s="1399"/>
      <c r="AF39" s="1399"/>
      <c r="AG39" s="1399"/>
      <c r="AH39" s="1399"/>
      <c r="AI39" s="1399"/>
      <c r="AJ39" s="1399"/>
      <c r="AK39" s="1399"/>
      <c r="AL39" s="1399"/>
      <c r="AM39" s="1399"/>
      <c r="AN39" s="1399"/>
      <c r="AO39" s="1399"/>
      <c r="AP39" s="1399"/>
      <c r="AQ39" s="1402"/>
      <c r="AR39" s="504"/>
    </row>
    <row r="40" spans="1:44" ht="21" customHeight="1" x14ac:dyDescent="0.15">
      <c r="A40" s="499"/>
      <c r="B40" s="1107" t="s">
        <v>926</v>
      </c>
      <c r="C40" s="1108"/>
      <c r="D40" s="1108"/>
      <c r="E40" s="1108"/>
      <c r="F40" s="1108"/>
      <c r="G40" s="1108"/>
      <c r="H40" s="1108"/>
      <c r="I40" s="1380"/>
      <c r="J40" s="1380"/>
      <c r="K40" s="1380"/>
      <c r="L40" s="1380"/>
      <c r="M40" s="1380"/>
      <c r="N40" s="1380"/>
      <c r="O40" s="1380"/>
      <c r="P40" s="1380"/>
      <c r="Q40" s="1380"/>
      <c r="R40" s="1380"/>
      <c r="S40" s="1380"/>
      <c r="T40" s="1380"/>
      <c r="U40" s="1381"/>
      <c r="V40" s="1398"/>
      <c r="W40" s="1399"/>
      <c r="X40" s="1399"/>
      <c r="Y40" s="1399"/>
      <c r="Z40" s="1399"/>
      <c r="AA40" s="1399"/>
      <c r="AB40" s="1399"/>
      <c r="AC40" s="1400"/>
      <c r="AD40" s="1400"/>
      <c r="AE40" s="1400"/>
      <c r="AF40" s="1400"/>
      <c r="AG40" s="1400"/>
      <c r="AH40" s="1400"/>
      <c r="AI40" s="1400"/>
      <c r="AJ40" s="1400"/>
      <c r="AK40" s="1400"/>
      <c r="AL40" s="1400"/>
      <c r="AM40" s="1400"/>
      <c r="AN40" s="1400"/>
      <c r="AO40" s="1400"/>
      <c r="AP40" s="1400"/>
      <c r="AQ40" s="1401"/>
      <c r="AR40" s="504"/>
    </row>
    <row r="41" spans="1:44" ht="21" customHeight="1" x14ac:dyDescent="0.15">
      <c r="A41" s="499"/>
      <c r="B41" s="1107" t="s">
        <v>927</v>
      </c>
      <c r="C41" s="1108"/>
      <c r="D41" s="1108"/>
      <c r="E41" s="1108"/>
      <c r="F41" s="1108"/>
      <c r="G41" s="1108"/>
      <c r="H41" s="1108"/>
      <c r="I41" s="1380"/>
      <c r="J41" s="1380"/>
      <c r="K41" s="1380"/>
      <c r="L41" s="1380"/>
      <c r="M41" s="1380"/>
      <c r="N41" s="1380"/>
      <c r="O41" s="1380"/>
      <c r="P41" s="1380"/>
      <c r="Q41" s="1380"/>
      <c r="R41" s="1380"/>
      <c r="S41" s="1380"/>
      <c r="T41" s="1380"/>
      <c r="U41" s="1381"/>
      <c r="V41" s="1398"/>
      <c r="W41" s="1399"/>
      <c r="X41" s="1399"/>
      <c r="Y41" s="1399"/>
      <c r="Z41" s="1399"/>
      <c r="AA41" s="1399"/>
      <c r="AB41" s="1399"/>
      <c r="AC41" s="1400"/>
      <c r="AD41" s="1400"/>
      <c r="AE41" s="1400"/>
      <c r="AF41" s="1400"/>
      <c r="AG41" s="1400"/>
      <c r="AH41" s="1400"/>
      <c r="AI41" s="1400"/>
      <c r="AJ41" s="1400"/>
      <c r="AK41" s="1400"/>
      <c r="AL41" s="1400"/>
      <c r="AM41" s="1400"/>
      <c r="AN41" s="1400"/>
      <c r="AO41" s="1400"/>
      <c r="AP41" s="1400"/>
      <c r="AQ41" s="1401"/>
      <c r="AR41" s="504"/>
    </row>
    <row r="42" spans="1:44" ht="21" customHeight="1" x14ac:dyDescent="0.15">
      <c r="A42" s="499"/>
      <c r="B42" s="1354" t="s">
        <v>928</v>
      </c>
      <c r="C42" s="1354"/>
      <c r="D42" s="1354"/>
      <c r="E42" s="1354"/>
      <c r="F42" s="1354"/>
      <c r="G42" s="1354"/>
      <c r="H42" s="1354"/>
      <c r="I42" s="1354"/>
      <c r="J42" s="1354"/>
      <c r="K42" s="1354"/>
      <c r="L42" s="1354"/>
      <c r="M42" s="1354"/>
      <c r="N42" s="1354"/>
      <c r="O42" s="1354"/>
      <c r="P42" s="1354"/>
      <c r="Q42" s="1354"/>
      <c r="R42" s="1354"/>
      <c r="S42" s="1354"/>
      <c r="T42" s="1354"/>
      <c r="U42" s="1354"/>
      <c r="V42" s="1355" t="s">
        <v>410</v>
      </c>
      <c r="W42" s="1356"/>
      <c r="X42" s="1356"/>
      <c r="Y42" s="1362"/>
      <c r="Z42" s="1362"/>
      <c r="AA42" s="1362"/>
      <c r="AB42" s="1362"/>
      <c r="AC42" s="1362"/>
      <c r="AD42" s="1361" t="s">
        <v>411</v>
      </c>
      <c r="AE42" s="1361"/>
      <c r="AF42" s="1361"/>
      <c r="AG42" s="1355" t="s">
        <v>412</v>
      </c>
      <c r="AH42" s="1356"/>
      <c r="AI42" s="1356"/>
      <c r="AJ42" s="1362"/>
      <c r="AK42" s="1362"/>
      <c r="AL42" s="1362"/>
      <c r="AM42" s="1362"/>
      <c r="AN42" s="1362"/>
      <c r="AO42" s="1098" t="s">
        <v>413</v>
      </c>
      <c r="AP42" s="1098"/>
      <c r="AQ42" s="1040"/>
      <c r="AR42" s="504"/>
    </row>
    <row r="43" spans="1:44" ht="21" customHeight="1" x14ac:dyDescent="0.15">
      <c r="A43" s="499"/>
      <c r="B43" s="472" t="s">
        <v>414</v>
      </c>
      <c r="C43" s="472"/>
      <c r="D43" s="472"/>
      <c r="E43" s="472"/>
      <c r="F43" s="472"/>
      <c r="G43" s="472"/>
      <c r="H43" s="472"/>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504"/>
    </row>
    <row r="44" spans="1:44" ht="27" customHeight="1" x14ac:dyDescent="0.15">
      <c r="A44" s="499"/>
      <c r="B44" s="1337" t="s">
        <v>415</v>
      </c>
      <c r="C44" s="1337"/>
      <c r="D44" s="1337"/>
      <c r="E44" s="1337"/>
      <c r="F44" s="1337"/>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337"/>
      <c r="AM44" s="1337"/>
      <c r="AN44" s="1337"/>
      <c r="AO44" s="1337"/>
      <c r="AP44" s="1337"/>
      <c r="AQ44" s="1337"/>
      <c r="AR44" s="504"/>
    </row>
    <row r="45" spans="1:44" ht="12.95" customHeight="1" x14ac:dyDescent="0.15">
      <c r="A45" s="499"/>
      <c r="B45" s="1337"/>
      <c r="C45" s="1337"/>
      <c r="D45" s="1337"/>
      <c r="E45" s="1337"/>
      <c r="F45" s="1337"/>
      <c r="G45" s="1337"/>
      <c r="H45" s="1337"/>
      <c r="I45" s="1337"/>
      <c r="J45" s="1337"/>
      <c r="K45" s="1337"/>
      <c r="L45" s="1337"/>
      <c r="M45" s="1337"/>
      <c r="N45" s="1337"/>
      <c r="O45" s="1337"/>
      <c r="P45" s="1337"/>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337"/>
      <c r="AM45" s="1337"/>
      <c r="AN45" s="1337"/>
      <c r="AO45" s="1337"/>
      <c r="AP45" s="1337"/>
      <c r="AQ45" s="1337"/>
      <c r="AR45" s="504"/>
    </row>
    <row r="46" spans="1:44" x14ac:dyDescent="0.15">
      <c r="A46" s="499" t="s">
        <v>416</v>
      </c>
      <c r="B46" s="458"/>
      <c r="C46" s="458"/>
      <c r="D46" s="458"/>
      <c r="E46" s="458"/>
      <c r="F46" s="458"/>
      <c r="G46" s="458"/>
      <c r="H46" s="458"/>
      <c r="I46" s="516"/>
      <c r="J46" s="516"/>
      <c r="K46" s="516"/>
      <c r="L46" s="516"/>
      <c r="M46" s="516"/>
      <c r="N46" s="456"/>
      <c r="O46" s="456"/>
      <c r="P46" s="456"/>
      <c r="Q46" s="456"/>
      <c r="R46" s="456"/>
      <c r="S46" s="456"/>
      <c r="T46" s="456"/>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504"/>
    </row>
    <row r="47" spans="1:44" ht="12.95" customHeight="1" x14ac:dyDescent="0.15">
      <c r="A47" s="499"/>
      <c r="B47" s="613" t="s">
        <v>417</v>
      </c>
      <c r="C47" s="1013" t="s">
        <v>418</v>
      </c>
      <c r="D47" s="1013"/>
      <c r="E47" s="1013"/>
      <c r="F47" s="101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458"/>
      <c r="AD47" s="458"/>
      <c r="AE47" s="458"/>
      <c r="AF47" s="458"/>
      <c r="AG47" s="458"/>
      <c r="AH47" s="458"/>
      <c r="AI47" s="458"/>
      <c r="AJ47" s="458"/>
      <c r="AK47" s="458"/>
      <c r="AL47" s="458"/>
      <c r="AM47" s="458"/>
      <c r="AN47" s="458"/>
      <c r="AO47" s="458"/>
      <c r="AP47" s="458"/>
      <c r="AQ47" s="458"/>
      <c r="AR47" s="504"/>
    </row>
    <row r="48" spans="1:44" ht="12.95" customHeight="1" x14ac:dyDescent="0.15">
      <c r="A48" s="499"/>
      <c r="B48" s="613" t="s">
        <v>417</v>
      </c>
      <c r="C48" s="1013" t="s">
        <v>419</v>
      </c>
      <c r="D48" s="1013"/>
      <c r="E48" s="1013"/>
      <c r="F48" s="101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458"/>
      <c r="AC48" s="458"/>
      <c r="AD48" s="458"/>
      <c r="AE48" s="458"/>
      <c r="AF48" s="458"/>
      <c r="AG48" s="458"/>
      <c r="AH48" s="458"/>
      <c r="AI48" s="458"/>
      <c r="AJ48" s="458"/>
      <c r="AK48" s="458"/>
      <c r="AL48" s="458"/>
      <c r="AM48" s="458"/>
      <c r="AN48" s="458"/>
      <c r="AO48" s="458"/>
      <c r="AP48" s="458"/>
      <c r="AQ48" s="458"/>
      <c r="AR48" s="504"/>
    </row>
    <row r="49" spans="1:44" ht="14.25" thickBot="1" x14ac:dyDescent="0.2">
      <c r="A49" s="627"/>
      <c r="B49" s="478"/>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628"/>
    </row>
  </sheetData>
  <sheetProtection password="E12F" sheet="1" objects="1" scenarios="1"/>
  <mergeCells count="119">
    <mergeCell ref="AO42:AQ42"/>
    <mergeCell ref="B44:AQ44"/>
    <mergeCell ref="B45:AQ45"/>
    <mergeCell ref="C47:AB47"/>
    <mergeCell ref="C48:AA48"/>
    <mergeCell ref="B40:U40"/>
    <mergeCell ref="V40:AQ40"/>
    <mergeCell ref="B41:U41"/>
    <mergeCell ref="V41:AQ41"/>
    <mergeCell ref="B42:U42"/>
    <mergeCell ref="V42:X42"/>
    <mergeCell ref="Y42:AC42"/>
    <mergeCell ref="AD42:AF42"/>
    <mergeCell ref="AG42:AI42"/>
    <mergeCell ref="AJ42:AN42"/>
    <mergeCell ref="AD37:AH37"/>
    <mergeCell ref="AJ37:AN37"/>
    <mergeCell ref="AO37:AQ37"/>
    <mergeCell ref="B38:U38"/>
    <mergeCell ref="V38:AQ38"/>
    <mergeCell ref="B39:U39"/>
    <mergeCell ref="V39:AQ39"/>
    <mergeCell ref="B34:U34"/>
    <mergeCell ref="V34:AQ34"/>
    <mergeCell ref="B35:U35"/>
    <mergeCell ref="V35:AQ35"/>
    <mergeCell ref="B36:U37"/>
    <mergeCell ref="V36:Y36"/>
    <mergeCell ref="Z36:AN36"/>
    <mergeCell ref="AO36:AQ36"/>
    <mergeCell ref="V37:Y37"/>
    <mergeCell ref="Z37:AC37"/>
    <mergeCell ref="B32:U33"/>
    <mergeCell ref="V32:AQ33"/>
    <mergeCell ref="B27:U27"/>
    <mergeCell ref="V27:AQ27"/>
    <mergeCell ref="V28:AQ28"/>
    <mergeCell ref="B29:U29"/>
    <mergeCell ref="V29:AQ29"/>
    <mergeCell ref="B23:I24"/>
    <mergeCell ref="J23:U23"/>
    <mergeCell ref="V23:AN23"/>
    <mergeCell ref="AO23:AQ23"/>
    <mergeCell ref="J24:U24"/>
    <mergeCell ref="V24:AN24"/>
    <mergeCell ref="AO24:AQ24"/>
    <mergeCell ref="B30:U31"/>
    <mergeCell ref="V30:AN30"/>
    <mergeCell ref="AO30:AQ30"/>
    <mergeCell ref="V31:AN31"/>
    <mergeCell ref="AO31:AQ31"/>
    <mergeCell ref="B25:I26"/>
    <mergeCell ref="J25:U25"/>
    <mergeCell ref="AO25:AQ25"/>
    <mergeCell ref="J26:U26"/>
    <mergeCell ref="V26:AN26"/>
    <mergeCell ref="B18:I18"/>
    <mergeCell ref="J18:AN18"/>
    <mergeCell ref="AO18:AQ18"/>
    <mergeCell ref="AK20:AN20"/>
    <mergeCell ref="Y20:AB20"/>
    <mergeCell ref="B21:U21"/>
    <mergeCell ref="V21:AN21"/>
    <mergeCell ref="AO21:AQ21"/>
    <mergeCell ref="B22:I22"/>
    <mergeCell ref="T22:U22"/>
    <mergeCell ref="V22:AC22"/>
    <mergeCell ref="AD22:AF22"/>
    <mergeCell ref="AG22:AK22"/>
    <mergeCell ref="AL22:AN22"/>
    <mergeCell ref="AO22:AQ22"/>
    <mergeCell ref="J22:L22"/>
    <mergeCell ref="Q22:S22"/>
    <mergeCell ref="M22:P22"/>
    <mergeCell ref="AN1:AR1"/>
    <mergeCell ref="AH4:AI4"/>
    <mergeCell ref="AG7:AK7"/>
    <mergeCell ref="A1:E1"/>
    <mergeCell ref="AJ4:AR4"/>
    <mergeCell ref="F1:L1"/>
    <mergeCell ref="B14:I14"/>
    <mergeCell ref="J14:AQ14"/>
    <mergeCell ref="B15:I15"/>
    <mergeCell ref="J15:AN15"/>
    <mergeCell ref="AO15:AQ15"/>
    <mergeCell ref="B9:Z9"/>
    <mergeCell ref="AA9:AQ9"/>
    <mergeCell ref="B10:Z10"/>
    <mergeCell ref="AA10:AN10"/>
    <mergeCell ref="AO10:AQ10"/>
    <mergeCell ref="B13:I13"/>
    <mergeCell ref="J13:M13"/>
    <mergeCell ref="N13:Z13"/>
    <mergeCell ref="AA13:AD13"/>
    <mergeCell ref="AE13:AQ13"/>
    <mergeCell ref="AO26:AQ26"/>
    <mergeCell ref="Y25:AB25"/>
    <mergeCell ref="AD25:AF25"/>
    <mergeCell ref="AK25:AN25"/>
    <mergeCell ref="B28:U28"/>
    <mergeCell ref="A5:AQ5"/>
    <mergeCell ref="AI6:AQ6"/>
    <mergeCell ref="AB7:AC7"/>
    <mergeCell ref="AE7:AF7"/>
    <mergeCell ref="AL7:AQ7"/>
    <mergeCell ref="B16:I16"/>
    <mergeCell ref="J16:AN16"/>
    <mergeCell ref="AO16:AQ16"/>
    <mergeCell ref="B19:U19"/>
    <mergeCell ref="V19:AN19"/>
    <mergeCell ref="AO19:AQ19"/>
    <mergeCell ref="B20:U20"/>
    <mergeCell ref="AD20:AF20"/>
    <mergeCell ref="AO20:AQ20"/>
    <mergeCell ref="B17:I17"/>
    <mergeCell ref="J17:W17"/>
    <mergeCell ref="X17:Z17"/>
    <mergeCell ref="AA17:AN17"/>
    <mergeCell ref="AO17:AQ17"/>
  </mergeCells>
  <phoneticPr fontId="2"/>
  <conditionalFormatting sqref="J18">
    <cfRule type="expression" dxfId="90" priority="11">
      <formula>$J$18=""</formula>
    </cfRule>
  </conditionalFormatting>
  <conditionalFormatting sqref="J17:W17">
    <cfRule type="expression" dxfId="89" priority="13">
      <formula>$J$17=""</formula>
    </cfRule>
  </conditionalFormatting>
  <conditionalFormatting sqref="V21">
    <cfRule type="expression" dxfId="88" priority="6">
      <formula>$V$21=""</formula>
    </cfRule>
  </conditionalFormatting>
  <conditionalFormatting sqref="V27">
    <cfRule type="expression" dxfId="87" priority="7">
      <formula>$V$27=""</formula>
    </cfRule>
  </conditionalFormatting>
  <conditionalFormatting sqref="V28">
    <cfRule type="expression" dxfId="86" priority="8">
      <formula>$V$28=""</formula>
    </cfRule>
  </conditionalFormatting>
  <conditionalFormatting sqref="V30">
    <cfRule type="expression" dxfId="85" priority="9">
      <formula>$V$30=""</formula>
    </cfRule>
  </conditionalFormatting>
  <conditionalFormatting sqref="V31">
    <cfRule type="expression" dxfId="84" priority="10">
      <formula>$V$31=""</formula>
    </cfRule>
  </conditionalFormatting>
  <conditionalFormatting sqref="V34">
    <cfRule type="expression" dxfId="83" priority="2">
      <formula>$V$34=""</formula>
    </cfRule>
  </conditionalFormatting>
  <conditionalFormatting sqref="Z36">
    <cfRule type="expression" dxfId="82" priority="3">
      <formula>$Z$36=""</formula>
    </cfRule>
  </conditionalFormatting>
  <conditionalFormatting sqref="AA17:AN17">
    <cfRule type="expression" dxfId="81" priority="12">
      <formula>$AA$17=""</formula>
    </cfRule>
  </conditionalFormatting>
  <conditionalFormatting sqref="AD37">
    <cfRule type="expression" dxfId="80" priority="4">
      <formula>$AD$37=""</formula>
    </cfRule>
  </conditionalFormatting>
  <conditionalFormatting sqref="AJ37">
    <cfRule type="expression" dxfId="79" priority="5">
      <formula>$AJ$37=""</formula>
    </cfRule>
  </conditionalFormatting>
  <dataValidations count="3">
    <dataValidation type="list" allowBlank="1" showInputMessage="1" sqref="V34:AQ34" xr:uid="{6955C98D-9E51-46BE-8F3F-7ADA92F8E906}">
      <formula1>"電圧制御方式,電流制御方式,その他(    )"</formula1>
    </dataValidation>
    <dataValidation type="list" allowBlank="1" showInputMessage="1" showErrorMessage="1" sqref="V28:AQ28" xr:uid="{9E233437-8AED-441D-8C8E-7ED604D817BC}">
      <formula1>"有,無"</formula1>
    </dataValidation>
    <dataValidation type="list" allowBlank="1" showInputMessage="1" sqref="V27:AQ27" xr:uid="{37131099-CF7D-4A07-A8FB-6A2C73EEDD9A}">
      <formula1>"無効電力制御機能,出力制御機能,その他(    )"</formula1>
    </dataValidation>
  </dataValidations>
  <hyperlinks>
    <hyperlink ref="A1" location="はじめに!A1" display="＜はじめにへ" xr:uid="{C60FB664-8904-4D3F-BD8C-64A45F17681A}"/>
    <hyperlink ref="A1:E1" location="入力シート!Print_Area" display="＜入力シートへ" xr:uid="{CB91F723-B3D8-4046-B277-B2E65AC3EF55}"/>
    <hyperlink ref="AN1:AR1" location="おわりに!Print_Area" display="おわりに＞" xr:uid="{2A12CCF9-2992-4E61-BD99-F665A041F02B}"/>
  </hyperlinks>
  <pageMargins left="0.64" right="0.3" top="0.65" bottom="0.6" header="0.51200000000000001" footer="0.51200000000000001"/>
  <pageSetup paperSize="9" scale="8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F76B8502-4242-4146-B7FC-B0306719ED27}">
            <xm:f>入力シート!$E$68&lt;3</xm:f>
            <x14:dxf>
              <fill>
                <patternFill>
                  <bgColor theme="0" tint="-0.24994659260841701"/>
                </patternFill>
              </fill>
            </x14:dxf>
          </x14:cfRule>
          <xm:sqref>A2:AR27 A29:AR49 A28:B28 V28:AR28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CB68"/>
  <sheetViews>
    <sheetView showGridLines="0" view="pageBreakPreview" zoomScale="80" zoomScaleNormal="100" zoomScaleSheetLayoutView="80" workbookViewId="0">
      <pane ySplit="1" topLeftCell="A2" activePane="bottomLeft" state="frozen"/>
      <selection activeCell="U1" sqref="U1:V1"/>
      <selection pane="bottomLeft" activeCell="O22" sqref="O22:R23"/>
    </sheetView>
  </sheetViews>
  <sheetFormatPr defaultColWidth="2.625" defaultRowHeight="14.25" customHeight="1" x14ac:dyDescent="0.15"/>
  <cols>
    <col min="1" max="13" width="2.625" style="34"/>
    <col min="14" max="14" width="10.125" style="34" customWidth="1"/>
    <col min="15" max="18" width="3.625" style="34" customWidth="1"/>
    <col min="19" max="27" width="2.625" style="34"/>
    <col min="28" max="28" width="3.375" style="34" bestFit="1" customWidth="1"/>
    <col min="29" max="62" width="2.625" style="34"/>
    <col min="63" max="80" width="2.625" style="34" customWidth="1"/>
    <col min="81" max="16384" width="2.625" style="34"/>
  </cols>
  <sheetData>
    <row r="1" spans="1:80" ht="20.100000000000001" customHeight="1" thickBot="1" x14ac:dyDescent="0.2">
      <c r="A1" s="1016" t="s">
        <v>216</v>
      </c>
      <c r="B1" s="1016"/>
      <c r="C1" s="1016"/>
      <c r="D1" s="1016"/>
      <c r="E1" s="1016"/>
      <c r="F1" s="1552"/>
      <c r="G1" s="1552"/>
      <c r="H1" s="1552"/>
      <c r="I1" s="1552"/>
      <c r="J1" s="1552"/>
      <c r="K1" s="1552"/>
      <c r="L1" s="1552"/>
      <c r="M1" s="874"/>
      <c r="N1" s="874"/>
      <c r="O1" s="874"/>
      <c r="P1" s="874"/>
      <c r="Q1" s="874"/>
      <c r="R1" s="874"/>
      <c r="S1" s="874"/>
      <c r="T1" s="874"/>
      <c r="U1" s="874"/>
      <c r="V1" s="874"/>
      <c r="W1" s="874"/>
      <c r="X1" s="874"/>
      <c r="Y1" s="874"/>
      <c r="Z1" s="874"/>
      <c r="AA1" s="874"/>
      <c r="AB1" s="874"/>
      <c r="AC1" s="874"/>
      <c r="AD1" s="874"/>
      <c r="AE1" s="874"/>
      <c r="AF1" s="199"/>
      <c r="AG1" s="199"/>
      <c r="AH1" s="199"/>
      <c r="AI1" s="199"/>
      <c r="AJ1" s="199"/>
      <c r="AK1" s="199"/>
      <c r="AL1" s="199"/>
      <c r="AM1" s="199"/>
      <c r="AN1" s="199"/>
      <c r="AO1" s="1473" t="s">
        <v>218</v>
      </c>
      <c r="AP1" s="1473"/>
      <c r="AQ1" s="1473"/>
      <c r="AR1" s="1473"/>
      <c r="AS1" s="1473"/>
    </row>
    <row r="2" spans="1:80" ht="14.25" customHeight="1" thickTop="1" x14ac:dyDescent="0.15">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304</v>
      </c>
      <c r="AS2" s="36"/>
      <c r="AT2" s="38"/>
      <c r="AU2" s="38"/>
    </row>
    <row r="3" spans="1:80" ht="14.25" customHeight="1" thickBot="1" x14ac:dyDescent="0.2">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15">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115" t="str">
        <f>IF(入力シート!E10="","",入力シート!E10)</f>
        <v/>
      </c>
      <c r="AK4" s="1115"/>
      <c r="AL4" s="1115"/>
      <c r="AM4" s="1115"/>
      <c r="AN4" s="1115"/>
      <c r="AO4" s="1115"/>
      <c r="AP4" s="1115"/>
      <c r="AQ4" s="1115"/>
      <c r="AR4" s="1116"/>
      <c r="AS4" s="36"/>
      <c r="AT4" s="38"/>
      <c r="AU4" s="38"/>
    </row>
    <row r="5" spans="1:80" ht="14.25" customHeight="1" x14ac:dyDescent="0.15">
      <c r="A5" s="42"/>
      <c r="B5" s="1462"/>
      <c r="C5" s="1462"/>
      <c r="D5" s="1462"/>
      <c r="E5" s="1462"/>
      <c r="F5" s="1462"/>
      <c r="G5" s="1462"/>
      <c r="H5" s="1462"/>
      <c r="I5" s="1462"/>
      <c r="J5" s="1462"/>
      <c r="K5" s="1462"/>
      <c r="L5" s="1462"/>
      <c r="M5" s="1462"/>
      <c r="N5" s="1462"/>
      <c r="O5" s="1462"/>
      <c r="P5" s="1462"/>
      <c r="Q5" s="1462"/>
      <c r="R5" s="1462"/>
      <c r="S5" s="1462"/>
      <c r="T5" s="1462"/>
      <c r="U5" s="1462"/>
      <c r="V5" s="1462"/>
      <c r="W5" s="1462"/>
      <c r="X5" s="1462"/>
      <c r="Y5" s="1462"/>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15">
      <c r="A6" s="42"/>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15">
      <c r="A7" s="42"/>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36"/>
      <c r="AA7" s="36"/>
      <c r="AB7" s="32" t="s">
        <v>374</v>
      </c>
      <c r="AC7" s="45"/>
      <c r="AD7" s="45"/>
      <c r="AE7" s="45"/>
      <c r="AF7" s="45"/>
      <c r="AG7" s="45"/>
      <c r="AH7" s="1475" t="str">
        <f>IF(入力シート!E19="","",入力シート!E19)</f>
        <v/>
      </c>
      <c r="AI7" s="1475"/>
      <c r="AJ7" s="1475"/>
      <c r="AK7" s="1475"/>
      <c r="AL7" s="1475"/>
      <c r="AM7" s="1475"/>
      <c r="AN7" s="1475"/>
      <c r="AO7" s="1475"/>
      <c r="AP7" s="1475"/>
      <c r="AQ7" s="1475"/>
      <c r="AR7" s="44"/>
      <c r="AS7" s="36"/>
      <c r="AT7" s="38"/>
      <c r="AU7" s="38"/>
    </row>
    <row r="8" spans="1:80" ht="14.25" customHeight="1" x14ac:dyDescent="0.15">
      <c r="A8" s="46" t="s">
        <v>420</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15">
      <c r="A9" s="42"/>
      <c r="B9" s="48"/>
      <c r="C9" s="49"/>
      <c r="D9" s="49"/>
      <c r="E9" s="49"/>
      <c r="F9" s="50"/>
      <c r="G9" s="1464" t="s">
        <v>421</v>
      </c>
      <c r="H9" s="1464"/>
      <c r="I9" s="1464"/>
      <c r="J9" s="1464"/>
      <c r="K9" s="1464"/>
      <c r="L9" s="1465"/>
      <c r="M9" s="1420" t="s">
        <v>422</v>
      </c>
      <c r="N9" s="1422"/>
      <c r="O9" s="1420" t="s">
        <v>423</v>
      </c>
      <c r="P9" s="1421"/>
      <c r="Q9" s="1421"/>
      <c r="R9" s="1422"/>
      <c r="S9" s="1420" t="s">
        <v>424</v>
      </c>
      <c r="T9" s="1421"/>
      <c r="U9" s="1421"/>
      <c r="V9" s="1422"/>
      <c r="W9" s="1420" t="s">
        <v>425</v>
      </c>
      <c r="X9" s="1421"/>
      <c r="Y9" s="1421"/>
      <c r="Z9" s="1421"/>
      <c r="AA9" s="1421"/>
      <c r="AB9" s="1422"/>
      <c r="AC9" s="1420" t="s">
        <v>426</v>
      </c>
      <c r="AD9" s="1421"/>
      <c r="AE9" s="1421"/>
      <c r="AF9" s="1421"/>
      <c r="AG9" s="1422"/>
      <c r="AH9" s="1420" t="s">
        <v>427</v>
      </c>
      <c r="AI9" s="1421"/>
      <c r="AJ9" s="1421"/>
      <c r="AK9" s="1421"/>
      <c r="AL9" s="1421"/>
      <c r="AM9" s="1437" t="s">
        <v>428</v>
      </c>
      <c r="AN9" s="1437"/>
      <c r="AO9" s="1437"/>
      <c r="AP9" s="1437"/>
      <c r="AQ9" s="1437"/>
      <c r="AR9" s="56"/>
      <c r="AS9" s="35"/>
      <c r="BK9" s="1472"/>
      <c r="BL9" s="1472"/>
      <c r="BM9" s="1472"/>
      <c r="BN9" s="1472"/>
      <c r="BO9" s="1472"/>
      <c r="BP9" s="1472"/>
      <c r="BQ9" s="1472"/>
      <c r="BR9" s="1474"/>
      <c r="BS9" s="1474"/>
      <c r="BT9" s="1474"/>
      <c r="BU9" s="1474"/>
      <c r="BV9" s="1474"/>
      <c r="BW9" s="1472"/>
      <c r="BX9" s="1474"/>
      <c r="BY9" s="1474"/>
      <c r="BZ9" s="1474"/>
      <c r="CA9" s="1474"/>
      <c r="CB9" s="1474"/>
    </row>
    <row r="10" spans="1:80" ht="14.25" customHeight="1" x14ac:dyDescent="0.15">
      <c r="A10" s="42"/>
      <c r="B10" s="58"/>
      <c r="C10" s="59"/>
      <c r="D10" s="59"/>
      <c r="E10" s="59"/>
      <c r="F10" s="60"/>
      <c r="G10" s="1515" t="s">
        <v>429</v>
      </c>
      <c r="H10" s="1516"/>
      <c r="I10" s="1517"/>
      <c r="J10" s="1517"/>
      <c r="K10" s="1517"/>
      <c r="L10" s="1518"/>
      <c r="M10" s="1433"/>
      <c r="N10" s="1434"/>
      <c r="O10" s="1460"/>
      <c r="P10" s="1461"/>
      <c r="Q10" s="1461"/>
      <c r="R10" s="1454"/>
      <c r="S10" s="1510"/>
      <c r="T10" s="1511"/>
      <c r="U10" s="1511"/>
      <c r="V10" s="1512"/>
      <c r="W10" s="1480"/>
      <c r="X10" s="1481"/>
      <c r="Y10" s="51" t="s">
        <v>323</v>
      </c>
      <c r="Z10" s="1480"/>
      <c r="AA10" s="1481"/>
      <c r="AB10" s="52" t="s">
        <v>355</v>
      </c>
      <c r="AC10" s="1480"/>
      <c r="AD10" s="1481"/>
      <c r="AE10" s="1481"/>
      <c r="AF10" s="1481"/>
      <c r="AG10" s="52" t="s">
        <v>355</v>
      </c>
      <c r="AH10" s="1480"/>
      <c r="AI10" s="1481"/>
      <c r="AJ10" s="1481"/>
      <c r="AK10" s="1530" t="s">
        <v>430</v>
      </c>
      <c r="AL10" s="1531"/>
      <c r="AM10" s="1510"/>
      <c r="AN10" s="1511"/>
      <c r="AO10" s="1511"/>
      <c r="AP10" s="1511"/>
      <c r="AQ10" s="1512"/>
      <c r="AR10" s="56"/>
      <c r="AS10" s="35"/>
      <c r="BK10" s="1474"/>
      <c r="BL10" s="1474"/>
      <c r="BM10" s="1474"/>
      <c r="BN10" s="1474"/>
      <c r="BO10" s="1474"/>
      <c r="BP10" s="1474"/>
      <c r="BQ10" s="1472"/>
      <c r="BR10" s="1472"/>
      <c r="BS10" s="1472"/>
      <c r="BT10" s="1472"/>
      <c r="BU10" s="1472"/>
      <c r="BV10" s="1472"/>
    </row>
    <row r="11" spans="1:80" ht="14.25" customHeight="1" x14ac:dyDescent="0.15">
      <c r="A11" s="42"/>
      <c r="B11" s="58"/>
      <c r="C11" s="59"/>
      <c r="D11" s="59"/>
      <c r="E11" s="59"/>
      <c r="F11" s="60"/>
      <c r="G11" s="1515"/>
      <c r="H11" s="1519"/>
      <c r="I11" s="1519"/>
      <c r="J11" s="1519"/>
      <c r="K11" s="1519"/>
      <c r="L11" s="1519"/>
      <c r="M11" s="1513"/>
      <c r="N11" s="1514"/>
      <c r="O11" s="1460"/>
      <c r="P11" s="1461"/>
      <c r="Q11" s="1461"/>
      <c r="R11" s="1454"/>
      <c r="S11" s="1510"/>
      <c r="T11" s="1511"/>
      <c r="U11" s="1511"/>
      <c r="V11" s="1512"/>
      <c r="W11" s="1480"/>
      <c r="X11" s="1481"/>
      <c r="Y11" s="51" t="s">
        <v>323</v>
      </c>
      <c r="Z11" s="1480"/>
      <c r="AA11" s="1481"/>
      <c r="AB11" s="52" t="s">
        <v>355</v>
      </c>
      <c r="AC11" s="1480"/>
      <c r="AD11" s="1481"/>
      <c r="AE11" s="1481"/>
      <c r="AF11" s="1481"/>
      <c r="AG11" s="52" t="s">
        <v>355</v>
      </c>
      <c r="AH11" s="1480"/>
      <c r="AI11" s="1481"/>
      <c r="AJ11" s="1481"/>
      <c r="AK11" s="1530" t="s">
        <v>430</v>
      </c>
      <c r="AL11" s="1531"/>
      <c r="AM11" s="1510"/>
      <c r="AN11" s="1511"/>
      <c r="AO11" s="1511"/>
      <c r="AP11" s="1511"/>
      <c r="AQ11" s="1512"/>
      <c r="AR11" s="56"/>
      <c r="AS11" s="35"/>
      <c r="BK11" s="1472"/>
      <c r="BL11" s="1472"/>
      <c r="BM11" s="1472"/>
      <c r="BN11" s="1472"/>
      <c r="BO11" s="1472"/>
      <c r="BP11" s="1472"/>
      <c r="BQ11" s="1472"/>
      <c r="BR11" s="1472"/>
      <c r="BS11" s="1472"/>
      <c r="BT11" s="1472"/>
      <c r="BU11" s="1472"/>
      <c r="BV11" s="1472"/>
      <c r="BW11" s="57"/>
      <c r="BX11" s="57"/>
      <c r="BY11" s="57"/>
      <c r="CB11" s="57"/>
    </row>
    <row r="12" spans="1:80" ht="14.25" customHeight="1" x14ac:dyDescent="0.15">
      <c r="A12" s="42"/>
      <c r="B12" s="58" t="s">
        <v>431</v>
      </c>
      <c r="C12" s="59"/>
      <c r="D12" s="59"/>
      <c r="E12" s="59"/>
      <c r="F12" s="60"/>
      <c r="G12" s="1420" t="s">
        <v>432</v>
      </c>
      <c r="H12" s="1421"/>
      <c r="I12" s="1421"/>
      <c r="J12" s="1421"/>
      <c r="K12" s="1421"/>
      <c r="L12" s="1422"/>
      <c r="M12" s="1433"/>
      <c r="N12" s="1434"/>
      <c r="O12" s="1460"/>
      <c r="P12" s="1461"/>
      <c r="Q12" s="1461"/>
      <c r="R12" s="1454"/>
      <c r="S12" s="1510"/>
      <c r="T12" s="1511"/>
      <c r="U12" s="1511"/>
      <c r="V12" s="1512"/>
      <c r="W12" s="1480"/>
      <c r="X12" s="1481"/>
      <c r="Y12" s="51" t="s">
        <v>433</v>
      </c>
      <c r="Z12" s="1480"/>
      <c r="AA12" s="1481"/>
      <c r="AB12" s="53" t="s">
        <v>323</v>
      </c>
      <c r="AC12" s="1480"/>
      <c r="AD12" s="1481"/>
      <c r="AE12" s="54" t="s">
        <v>434</v>
      </c>
      <c r="AF12" s="1481"/>
      <c r="AG12" s="1482"/>
      <c r="AH12" s="1463" t="s">
        <v>435</v>
      </c>
      <c r="AI12" s="1465"/>
      <c r="AJ12" s="1480"/>
      <c r="AK12" s="1481"/>
      <c r="AL12" s="1481"/>
      <c r="AM12" s="1481"/>
      <c r="AN12" s="1481"/>
      <c r="AO12" s="1481"/>
      <c r="AP12" s="1464" t="s">
        <v>436</v>
      </c>
      <c r="AQ12" s="1465"/>
      <c r="AR12" s="56"/>
      <c r="AS12" s="35"/>
      <c r="BJ12" s="57"/>
      <c r="BK12" s="1474"/>
      <c r="BL12" s="1474"/>
      <c r="BM12" s="1474"/>
      <c r="BN12" s="1474"/>
      <c r="BO12" s="1474"/>
      <c r="BP12" s="1474"/>
      <c r="BQ12" s="1472"/>
      <c r="BR12" s="1472"/>
      <c r="BS12" s="1472"/>
      <c r="BT12" s="1472"/>
      <c r="BU12" s="1472"/>
      <c r="BV12" s="1472"/>
      <c r="BW12" s="57"/>
      <c r="BX12" s="57"/>
      <c r="BY12" s="57"/>
      <c r="CB12" s="57"/>
    </row>
    <row r="13" spans="1:80" ht="14.25" customHeight="1" x14ac:dyDescent="0.15">
      <c r="A13" s="42"/>
      <c r="B13" s="58" t="s">
        <v>437</v>
      </c>
      <c r="C13" s="59"/>
      <c r="D13" s="59"/>
      <c r="E13" s="59"/>
      <c r="F13" s="60"/>
      <c r="G13" s="1423"/>
      <c r="H13" s="1424"/>
      <c r="I13" s="1424"/>
      <c r="J13" s="1424"/>
      <c r="K13" s="1424"/>
      <c r="L13" s="1425"/>
      <c r="M13" s="1435"/>
      <c r="N13" s="1436"/>
      <c r="O13" s="1460"/>
      <c r="P13" s="1461"/>
      <c r="Q13" s="1461"/>
      <c r="R13" s="1454"/>
      <c r="S13" s="1510"/>
      <c r="T13" s="1511"/>
      <c r="U13" s="1511"/>
      <c r="V13" s="1512"/>
      <c r="W13" s="1480"/>
      <c r="X13" s="1481"/>
      <c r="Y13" s="51" t="s">
        <v>433</v>
      </c>
      <c r="Z13" s="1480"/>
      <c r="AA13" s="1481"/>
      <c r="AB13" s="52" t="s">
        <v>323</v>
      </c>
      <c r="AC13" s="1480"/>
      <c r="AD13" s="1481"/>
      <c r="AE13" s="51" t="s">
        <v>434</v>
      </c>
      <c r="AF13" s="1481"/>
      <c r="AG13" s="1482"/>
      <c r="AH13" s="1463" t="s">
        <v>435</v>
      </c>
      <c r="AI13" s="1465"/>
      <c r="AJ13" s="1480"/>
      <c r="AK13" s="1481"/>
      <c r="AL13" s="1481"/>
      <c r="AM13" s="1481"/>
      <c r="AN13" s="1481"/>
      <c r="AO13" s="1481"/>
      <c r="AP13" s="1464" t="s">
        <v>436</v>
      </c>
      <c r="AQ13" s="1465"/>
      <c r="AR13" s="56"/>
      <c r="AS13" s="35"/>
      <c r="BK13" s="1472"/>
      <c r="BL13" s="1472"/>
      <c r="BM13" s="1472"/>
      <c r="BN13" s="1472"/>
      <c r="BO13" s="1472"/>
      <c r="BP13" s="1472"/>
      <c r="BQ13" s="1472"/>
      <c r="BR13" s="1472"/>
      <c r="BS13" s="1472"/>
      <c r="BT13" s="1472"/>
      <c r="BU13" s="1472"/>
      <c r="BV13" s="1472"/>
      <c r="BW13" s="57"/>
      <c r="BX13" s="57"/>
      <c r="BY13" s="57"/>
      <c r="CB13" s="57"/>
    </row>
    <row r="14" spans="1:80" ht="14.25" customHeight="1" x14ac:dyDescent="0.15">
      <c r="A14" s="42"/>
      <c r="B14" s="58"/>
      <c r="C14" s="59"/>
      <c r="D14" s="59"/>
      <c r="E14" s="59"/>
      <c r="F14" s="59"/>
      <c r="G14" s="1437" t="s">
        <v>438</v>
      </c>
      <c r="H14" s="1437"/>
      <c r="I14" s="1437"/>
      <c r="J14" s="1437"/>
      <c r="K14" s="1437"/>
      <c r="L14" s="1437"/>
      <c r="M14" s="1433"/>
      <c r="N14" s="1434"/>
      <c r="O14" s="1460"/>
      <c r="P14" s="1461"/>
      <c r="Q14" s="1461"/>
      <c r="R14" s="1454"/>
      <c r="S14" s="1510"/>
      <c r="T14" s="1511"/>
      <c r="U14" s="1511"/>
      <c r="V14" s="1512"/>
      <c r="W14" s="1429"/>
      <c r="X14" s="1430"/>
      <c r="Y14" s="1430"/>
      <c r="Z14" s="1430"/>
      <c r="AA14" s="1421" t="s">
        <v>439</v>
      </c>
      <c r="AB14" s="1422"/>
      <c r="AC14" s="1521" t="s">
        <v>440</v>
      </c>
      <c r="AD14" s="1522"/>
      <c r="AE14" s="1522"/>
      <c r="AF14" s="1522"/>
      <c r="AG14" s="1522"/>
      <c r="AH14" s="1523"/>
      <c r="AI14" s="1458"/>
      <c r="AJ14" s="1459"/>
      <c r="AK14" s="1459"/>
      <c r="AL14" s="1524"/>
      <c r="AM14" s="1520"/>
      <c r="AN14" s="1520"/>
      <c r="AO14" s="1520"/>
      <c r="AP14" s="1520"/>
      <c r="AQ14" s="1520"/>
      <c r="AR14" s="56"/>
      <c r="AS14" s="35"/>
      <c r="BK14" s="1474"/>
      <c r="BL14" s="1474"/>
      <c r="BM14" s="1474"/>
      <c r="BN14" s="1474"/>
      <c r="BO14" s="1474"/>
      <c r="BP14" s="1474"/>
      <c r="BQ14" s="1472"/>
      <c r="BR14" s="1472"/>
      <c r="BS14" s="1472"/>
      <c r="BT14" s="1472"/>
      <c r="BU14" s="1472"/>
      <c r="BV14" s="1472"/>
      <c r="BW14" s="57"/>
      <c r="BX14" s="57"/>
      <c r="BY14" s="57"/>
      <c r="CB14" s="57"/>
    </row>
    <row r="15" spans="1:80" ht="14.25" customHeight="1" x14ac:dyDescent="0.15">
      <c r="A15" s="42"/>
      <c r="B15" s="58"/>
      <c r="C15" s="59"/>
      <c r="D15" s="59"/>
      <c r="E15" s="59"/>
      <c r="F15" s="60"/>
      <c r="G15" s="1437"/>
      <c r="H15" s="1437"/>
      <c r="I15" s="1437"/>
      <c r="J15" s="1437"/>
      <c r="K15" s="1437"/>
      <c r="L15" s="1437"/>
      <c r="M15" s="1438"/>
      <c r="N15" s="1439"/>
      <c r="O15" s="1440"/>
      <c r="P15" s="1441"/>
      <c r="Q15" s="1441"/>
      <c r="R15" s="1442"/>
      <c r="S15" s="1433"/>
      <c r="T15" s="1456"/>
      <c r="U15" s="1456"/>
      <c r="V15" s="1434"/>
      <c r="W15" s="1458"/>
      <c r="X15" s="1459"/>
      <c r="Y15" s="1459"/>
      <c r="Z15" s="1459"/>
      <c r="AA15" s="1427"/>
      <c r="AB15" s="1428"/>
      <c r="AC15" s="1521" t="s">
        <v>441</v>
      </c>
      <c r="AD15" s="1522"/>
      <c r="AE15" s="1522"/>
      <c r="AF15" s="1522"/>
      <c r="AG15" s="1522"/>
      <c r="AH15" s="1523"/>
      <c r="AI15" s="1429"/>
      <c r="AJ15" s="1430"/>
      <c r="AK15" s="1430"/>
      <c r="AL15" s="1525"/>
      <c r="AM15" s="1450"/>
      <c r="AN15" s="1450"/>
      <c r="AO15" s="1450"/>
      <c r="AP15" s="1450"/>
      <c r="AQ15" s="1450"/>
      <c r="AR15" s="56"/>
      <c r="AS15" s="35"/>
      <c r="BK15" s="1472"/>
      <c r="BL15" s="1472"/>
      <c r="BM15" s="1472"/>
      <c r="BN15" s="1472"/>
      <c r="BO15" s="1472"/>
      <c r="BP15" s="1472"/>
      <c r="BQ15" s="1472"/>
      <c r="BR15" s="1472"/>
      <c r="BS15" s="1472"/>
      <c r="BT15" s="1472"/>
      <c r="BU15" s="1472"/>
      <c r="BV15" s="1472"/>
      <c r="BW15" s="57"/>
      <c r="BX15" s="57"/>
      <c r="BY15" s="57"/>
      <c r="CB15" s="57"/>
    </row>
    <row r="16" spans="1:80" ht="14.25" customHeight="1" x14ac:dyDescent="0.15">
      <c r="A16" s="42"/>
      <c r="B16" s="58"/>
      <c r="C16" s="59"/>
      <c r="D16" s="59"/>
      <c r="E16" s="59"/>
      <c r="F16" s="60"/>
      <c r="G16" s="1437"/>
      <c r="H16" s="1437"/>
      <c r="I16" s="1437"/>
      <c r="J16" s="1437"/>
      <c r="K16" s="1437"/>
      <c r="L16" s="1437"/>
      <c r="M16" s="1435"/>
      <c r="N16" s="1436"/>
      <c r="O16" s="1443"/>
      <c r="P16" s="1444"/>
      <c r="Q16" s="1444"/>
      <c r="R16" s="1445"/>
      <c r="S16" s="1435"/>
      <c r="T16" s="1457"/>
      <c r="U16" s="1457"/>
      <c r="V16" s="1436"/>
      <c r="W16" s="1431"/>
      <c r="X16" s="1432"/>
      <c r="Y16" s="1432"/>
      <c r="Z16" s="1432"/>
      <c r="AA16" s="1424"/>
      <c r="AB16" s="1425"/>
      <c r="AC16" s="1521" t="s">
        <v>442</v>
      </c>
      <c r="AD16" s="1522"/>
      <c r="AE16" s="1522"/>
      <c r="AF16" s="1522"/>
      <c r="AG16" s="1522"/>
      <c r="AH16" s="1523"/>
      <c r="AI16" s="1480"/>
      <c r="AJ16" s="1481"/>
      <c r="AK16" s="1481"/>
      <c r="AL16" s="1482"/>
      <c r="AM16" s="1450"/>
      <c r="AN16" s="1450"/>
      <c r="AO16" s="1450"/>
      <c r="AP16" s="1450"/>
      <c r="AQ16" s="1450"/>
      <c r="AR16" s="56"/>
      <c r="AS16" s="35"/>
      <c r="BK16" s="1472"/>
      <c r="BL16" s="1472"/>
      <c r="BM16" s="1472"/>
      <c r="BN16" s="1472"/>
      <c r="BO16" s="1472"/>
      <c r="BP16" s="1472"/>
      <c r="BQ16" s="1545"/>
      <c r="BR16" s="1545"/>
      <c r="BS16" s="1545"/>
      <c r="BT16" s="1545"/>
      <c r="BU16" s="1545"/>
      <c r="BV16" s="1545"/>
    </row>
    <row r="17" spans="1:80" ht="14.25" customHeight="1" x14ac:dyDescent="0.15">
      <c r="A17" s="42"/>
      <c r="B17" s="58"/>
      <c r="C17" s="59"/>
      <c r="D17" s="59"/>
      <c r="E17" s="59"/>
      <c r="F17" s="60"/>
      <c r="G17" s="1420" t="s">
        <v>443</v>
      </c>
      <c r="H17" s="1421"/>
      <c r="I17" s="1421"/>
      <c r="J17" s="1421"/>
      <c r="K17" s="1421"/>
      <c r="L17" s="1422"/>
      <c r="M17" s="1420"/>
      <c r="N17" s="1422"/>
      <c r="O17" s="1440"/>
      <c r="P17" s="1441"/>
      <c r="Q17" s="1441"/>
      <c r="R17" s="1442"/>
      <c r="S17" s="1433"/>
      <c r="T17" s="1456"/>
      <c r="U17" s="1456"/>
      <c r="V17" s="1434"/>
      <c r="W17" s="1429"/>
      <c r="X17" s="1430"/>
      <c r="Y17" s="1430"/>
      <c r="Z17" s="1430"/>
      <c r="AA17" s="1421" t="s">
        <v>444</v>
      </c>
      <c r="AB17" s="1422"/>
      <c r="AC17" s="1420" t="s">
        <v>445</v>
      </c>
      <c r="AD17" s="1421"/>
      <c r="AE17" s="1421"/>
      <c r="AF17" s="1421"/>
      <c r="AG17" s="1421"/>
      <c r="AH17" s="1421"/>
      <c r="AI17" s="1429"/>
      <c r="AJ17" s="1430"/>
      <c r="AK17" s="1430"/>
      <c r="AL17" s="1430"/>
      <c r="AM17" s="1421" t="s">
        <v>433</v>
      </c>
      <c r="AN17" s="1430"/>
      <c r="AO17" s="1430"/>
      <c r="AP17" s="1430"/>
      <c r="AQ17" s="1422" t="s">
        <v>323</v>
      </c>
      <c r="AR17" s="56"/>
      <c r="AS17" s="35"/>
      <c r="BK17" s="1472"/>
      <c r="BL17" s="1472"/>
      <c r="BM17" s="1472"/>
      <c r="BN17" s="1472"/>
      <c r="BO17" s="1472"/>
      <c r="BP17" s="1472"/>
      <c r="BQ17" s="1472"/>
      <c r="BR17" s="1472"/>
      <c r="BS17" s="1472"/>
      <c r="BT17" s="1472"/>
      <c r="BU17" s="1472"/>
      <c r="BV17" s="1472"/>
    </row>
    <row r="18" spans="1:80" ht="14.25" customHeight="1" x14ac:dyDescent="0.15">
      <c r="A18" s="42"/>
      <c r="B18" s="58"/>
      <c r="C18" s="59"/>
      <c r="D18" s="59"/>
      <c r="E18" s="59"/>
      <c r="F18" s="60"/>
      <c r="G18" s="1423"/>
      <c r="H18" s="1424"/>
      <c r="I18" s="1424"/>
      <c r="J18" s="1424"/>
      <c r="K18" s="1424"/>
      <c r="L18" s="1425"/>
      <c r="M18" s="1423"/>
      <c r="N18" s="1425"/>
      <c r="O18" s="1443"/>
      <c r="P18" s="1444"/>
      <c r="Q18" s="1444"/>
      <c r="R18" s="1445"/>
      <c r="S18" s="1435"/>
      <c r="T18" s="1457"/>
      <c r="U18" s="1457"/>
      <c r="V18" s="1436"/>
      <c r="W18" s="1431"/>
      <c r="X18" s="1432"/>
      <c r="Y18" s="1432"/>
      <c r="Z18" s="1432"/>
      <c r="AA18" s="1424"/>
      <c r="AB18" s="1425"/>
      <c r="AC18" s="1423"/>
      <c r="AD18" s="1424"/>
      <c r="AE18" s="1424"/>
      <c r="AF18" s="1424"/>
      <c r="AG18" s="1424"/>
      <c r="AH18" s="1424"/>
      <c r="AI18" s="1431"/>
      <c r="AJ18" s="1432"/>
      <c r="AK18" s="1432"/>
      <c r="AL18" s="1432"/>
      <c r="AM18" s="1424"/>
      <c r="AN18" s="1432"/>
      <c r="AO18" s="1432"/>
      <c r="AP18" s="1432"/>
      <c r="AQ18" s="1425"/>
      <c r="AR18" s="56"/>
      <c r="AS18" s="35"/>
      <c r="BK18" s="1472"/>
      <c r="BL18" s="1472"/>
      <c r="BM18" s="1472"/>
      <c r="BN18" s="1472"/>
      <c r="BO18" s="1472"/>
      <c r="BP18" s="1472"/>
      <c r="BQ18" s="1472"/>
      <c r="BR18" s="1472"/>
      <c r="BS18" s="1472"/>
      <c r="BT18" s="1472"/>
      <c r="BU18" s="1472"/>
      <c r="BV18" s="1472"/>
    </row>
    <row r="19" spans="1:80" ht="14.25" customHeight="1" x14ac:dyDescent="0.15">
      <c r="A19" s="42"/>
      <c r="B19" s="58"/>
      <c r="C19" s="59"/>
      <c r="D19" s="59"/>
      <c r="E19" s="59"/>
      <c r="F19" s="60"/>
      <c r="G19" s="1420" t="s">
        <v>446</v>
      </c>
      <c r="H19" s="1421"/>
      <c r="I19" s="1421"/>
      <c r="J19" s="1421"/>
      <c r="K19" s="1421"/>
      <c r="L19" s="1422"/>
      <c r="M19" s="1420"/>
      <c r="N19" s="1422"/>
      <c r="O19" s="1440"/>
      <c r="P19" s="1441"/>
      <c r="Q19" s="1441"/>
      <c r="R19" s="1442"/>
      <c r="S19" s="1433"/>
      <c r="T19" s="1456"/>
      <c r="U19" s="1456"/>
      <c r="V19" s="1434"/>
      <c r="W19" s="1429"/>
      <c r="X19" s="1430"/>
      <c r="Y19" s="1430"/>
      <c r="Z19" s="1430"/>
      <c r="AA19" s="1421" t="s">
        <v>355</v>
      </c>
      <c r="AB19" s="1422"/>
      <c r="AC19" s="1429"/>
      <c r="AD19" s="1430"/>
      <c r="AE19" s="1430"/>
      <c r="AF19" s="1430"/>
      <c r="AG19" s="1430"/>
      <c r="AH19" s="1430"/>
      <c r="AI19" s="1430"/>
      <c r="AJ19" s="1430"/>
      <c r="AK19" s="1430"/>
      <c r="AL19" s="1525"/>
      <c r="AM19" s="1456"/>
      <c r="AN19" s="1456"/>
      <c r="AO19" s="1456"/>
      <c r="AP19" s="1456"/>
      <c r="AQ19" s="1434"/>
      <c r="AR19" s="56"/>
      <c r="AS19" s="35"/>
      <c r="BK19" s="1472"/>
      <c r="BL19" s="1472"/>
      <c r="BM19" s="1472"/>
      <c r="BN19" s="1472"/>
      <c r="BO19" s="1472"/>
      <c r="BP19" s="1472"/>
      <c r="BQ19" s="1472"/>
      <c r="BR19" s="1472"/>
      <c r="BS19" s="1472"/>
      <c r="BT19" s="1472"/>
      <c r="BU19" s="1472"/>
      <c r="BV19" s="1472"/>
    </row>
    <row r="20" spans="1:80" ht="14.25" customHeight="1" x14ac:dyDescent="0.15">
      <c r="A20" s="42"/>
      <c r="B20" s="64"/>
      <c r="C20" s="65"/>
      <c r="D20" s="65"/>
      <c r="E20" s="65"/>
      <c r="F20" s="66"/>
      <c r="G20" s="1423"/>
      <c r="H20" s="1424"/>
      <c r="I20" s="1424"/>
      <c r="J20" s="1424"/>
      <c r="K20" s="1424"/>
      <c r="L20" s="1425"/>
      <c r="M20" s="1423"/>
      <c r="N20" s="1425"/>
      <c r="O20" s="1443"/>
      <c r="P20" s="1444"/>
      <c r="Q20" s="1444"/>
      <c r="R20" s="1445"/>
      <c r="S20" s="1435"/>
      <c r="T20" s="1457"/>
      <c r="U20" s="1457"/>
      <c r="V20" s="1436"/>
      <c r="W20" s="1431"/>
      <c r="X20" s="1432"/>
      <c r="Y20" s="1432"/>
      <c r="Z20" s="1432"/>
      <c r="AA20" s="1424"/>
      <c r="AB20" s="1425"/>
      <c r="AC20" s="1431"/>
      <c r="AD20" s="1432"/>
      <c r="AE20" s="1432"/>
      <c r="AF20" s="1432"/>
      <c r="AG20" s="1432"/>
      <c r="AH20" s="1432"/>
      <c r="AI20" s="1432"/>
      <c r="AJ20" s="1432"/>
      <c r="AK20" s="1432"/>
      <c r="AL20" s="1532"/>
      <c r="AM20" s="1457"/>
      <c r="AN20" s="1457"/>
      <c r="AO20" s="1457"/>
      <c r="AP20" s="1457"/>
      <c r="AQ20" s="1436"/>
      <c r="AR20" s="56"/>
      <c r="AS20" s="35"/>
      <c r="BK20" s="1472"/>
      <c r="BL20" s="1472"/>
      <c r="BM20" s="1472"/>
      <c r="BN20" s="1472"/>
      <c r="BO20" s="1472"/>
      <c r="BP20" s="1472"/>
      <c r="BQ20" s="1472"/>
      <c r="BR20" s="1472"/>
      <c r="BS20" s="1472"/>
      <c r="BT20" s="1472"/>
      <c r="BU20" s="1472"/>
      <c r="BV20" s="1472"/>
    </row>
    <row r="21" spans="1:80" ht="14.25" customHeight="1" x14ac:dyDescent="0.15">
      <c r="A21" s="42"/>
      <c r="B21" s="1543" t="s">
        <v>447</v>
      </c>
      <c r="C21" s="1463" t="s">
        <v>448</v>
      </c>
      <c r="D21" s="1464"/>
      <c r="E21" s="1464"/>
      <c r="F21" s="1465"/>
      <c r="G21" s="1421" t="s">
        <v>449</v>
      </c>
      <c r="H21" s="1421"/>
      <c r="I21" s="1421"/>
      <c r="J21" s="1421"/>
      <c r="K21" s="1421"/>
      <c r="L21" s="1422"/>
      <c r="M21" s="1426" t="s">
        <v>422</v>
      </c>
      <c r="N21" s="1428"/>
      <c r="O21" s="1426" t="s">
        <v>450</v>
      </c>
      <c r="P21" s="1427"/>
      <c r="Q21" s="1427"/>
      <c r="R21" s="1428"/>
      <c r="S21" s="1426" t="s">
        <v>451</v>
      </c>
      <c r="T21" s="1427"/>
      <c r="U21" s="1427"/>
      <c r="V21" s="1428"/>
      <c r="W21" s="1463" t="s">
        <v>452</v>
      </c>
      <c r="X21" s="1464"/>
      <c r="Y21" s="1465"/>
      <c r="Z21" s="1463" t="s">
        <v>453</v>
      </c>
      <c r="AA21" s="1464"/>
      <c r="AB21" s="1464"/>
      <c r="AC21" s="1464"/>
      <c r="AD21" s="1464"/>
      <c r="AE21" s="1464"/>
      <c r="AF21" s="1464"/>
      <c r="AG21" s="1464"/>
      <c r="AH21" s="1464"/>
      <c r="AI21" s="1464"/>
      <c r="AJ21" s="1464"/>
      <c r="AK21" s="1464"/>
      <c r="AL21" s="1464"/>
      <c r="AM21" s="1464"/>
      <c r="AN21" s="1464"/>
      <c r="AO21" s="1464"/>
      <c r="AP21" s="1464"/>
      <c r="AQ21" s="1465"/>
      <c r="AR21" s="56"/>
      <c r="AS21" s="35"/>
      <c r="BK21" s="1472"/>
      <c r="BL21" s="1472"/>
      <c r="BM21" s="1472"/>
      <c r="BN21" s="1472"/>
      <c r="BO21" s="1472"/>
      <c r="BP21" s="1472"/>
      <c r="BQ21" s="1472"/>
      <c r="BR21" s="1472"/>
      <c r="BS21" s="1472"/>
      <c r="BT21" s="1472"/>
      <c r="BU21" s="1472"/>
      <c r="BV21" s="1472"/>
    </row>
    <row r="22" spans="1:80" ht="20.25" customHeight="1" x14ac:dyDescent="0.15">
      <c r="A22" s="42"/>
      <c r="B22" s="1543"/>
      <c r="C22" s="67" t="s">
        <v>454</v>
      </c>
      <c r="D22" s="54"/>
      <c r="E22" s="54"/>
      <c r="F22" s="53"/>
      <c r="G22" s="1420" t="s">
        <v>455</v>
      </c>
      <c r="H22" s="1421"/>
      <c r="I22" s="1421"/>
      <c r="J22" s="1421"/>
      <c r="K22" s="1421"/>
      <c r="L22" s="1422"/>
      <c r="M22" s="1420" t="s">
        <v>456</v>
      </c>
      <c r="N22" s="1421"/>
      <c r="O22" s="1440"/>
      <c r="P22" s="1441"/>
      <c r="Q22" s="1441"/>
      <c r="R22" s="1442"/>
      <c r="S22" s="1440"/>
      <c r="T22" s="1441"/>
      <c r="U22" s="1441"/>
      <c r="V22" s="1442"/>
      <c r="W22" s="1446"/>
      <c r="X22" s="1447"/>
      <c r="Y22" s="1470"/>
      <c r="Z22" s="1452" t="s">
        <v>457</v>
      </c>
      <c r="AA22" s="1469"/>
      <c r="AB22" s="1466"/>
      <c r="AC22" s="1467"/>
      <c r="AD22" s="1467"/>
      <c r="AE22" s="1467"/>
      <c r="AF22" s="1467"/>
      <c r="AG22" s="1467"/>
      <c r="AH22" s="1468"/>
      <c r="AI22" s="1452" t="s">
        <v>458</v>
      </c>
      <c r="AJ22" s="1469"/>
      <c r="AK22" s="1466"/>
      <c r="AL22" s="1467"/>
      <c r="AM22" s="1467"/>
      <c r="AN22" s="1467"/>
      <c r="AO22" s="1467"/>
      <c r="AP22" s="1467"/>
      <c r="AQ22" s="1468"/>
      <c r="AR22" s="56"/>
      <c r="AS22" s="35"/>
      <c r="BK22" s="1472"/>
      <c r="BL22" s="1472"/>
      <c r="BM22" s="1472"/>
      <c r="BN22" s="1472"/>
      <c r="BO22" s="1472"/>
      <c r="BP22" s="1472"/>
      <c r="BQ22" s="1472"/>
      <c r="BR22" s="1472"/>
      <c r="BS22" s="1472"/>
      <c r="BT22" s="1472"/>
      <c r="BU22" s="1472"/>
      <c r="BV22" s="1472"/>
    </row>
    <row r="23" spans="1:80" ht="20.25" customHeight="1" x14ac:dyDescent="0.15">
      <c r="A23" s="42"/>
      <c r="B23" s="1543"/>
      <c r="C23" s="68" t="s">
        <v>459</v>
      </c>
      <c r="D23" s="61"/>
      <c r="E23" s="61"/>
      <c r="F23" s="62"/>
      <c r="G23" s="1423"/>
      <c r="H23" s="1424"/>
      <c r="I23" s="1424"/>
      <c r="J23" s="1424"/>
      <c r="K23" s="1424"/>
      <c r="L23" s="1425"/>
      <c r="M23" s="1423"/>
      <c r="N23" s="1424"/>
      <c r="O23" s="1443"/>
      <c r="P23" s="1444"/>
      <c r="Q23" s="1444"/>
      <c r="R23" s="1445"/>
      <c r="S23" s="1443"/>
      <c r="T23" s="1444"/>
      <c r="U23" s="1444"/>
      <c r="V23" s="1445"/>
      <c r="W23" s="1448"/>
      <c r="X23" s="1449"/>
      <c r="Y23" s="1471"/>
      <c r="Z23" s="1452" t="s">
        <v>460</v>
      </c>
      <c r="AA23" s="1469"/>
      <c r="AB23" s="1466"/>
      <c r="AC23" s="1467"/>
      <c r="AD23" s="1467"/>
      <c r="AE23" s="1467"/>
      <c r="AF23" s="1467"/>
      <c r="AG23" s="1467"/>
      <c r="AH23" s="1468"/>
      <c r="AI23" s="1480"/>
      <c r="AJ23" s="1481"/>
      <c r="AK23" s="1481"/>
      <c r="AL23" s="1481"/>
      <c r="AM23" s="1481"/>
      <c r="AN23" s="1481"/>
      <c r="AO23" s="1481"/>
      <c r="AP23" s="1481"/>
      <c r="AQ23" s="1482"/>
      <c r="AR23" s="56"/>
      <c r="AS23" s="35"/>
      <c r="BK23" s="1472"/>
      <c r="BL23" s="1472"/>
      <c r="BM23" s="1472"/>
      <c r="BN23" s="1472"/>
      <c r="BO23" s="1472"/>
      <c r="BP23" s="1472"/>
      <c r="BQ23" s="1472"/>
      <c r="BR23" s="1472"/>
      <c r="BS23" s="1472"/>
      <c r="BT23" s="1472"/>
      <c r="BU23" s="1472"/>
      <c r="BV23" s="1472"/>
    </row>
    <row r="24" spans="1:80" ht="20.25" customHeight="1" x14ac:dyDescent="0.15">
      <c r="A24" s="42"/>
      <c r="B24" s="1543"/>
      <c r="C24" s="67" t="s">
        <v>461</v>
      </c>
      <c r="D24" s="69"/>
      <c r="E24" s="69"/>
      <c r="F24" s="70"/>
      <c r="G24" s="1420" t="s">
        <v>462</v>
      </c>
      <c r="H24" s="1421"/>
      <c r="I24" s="1421"/>
      <c r="J24" s="1421"/>
      <c r="K24" s="1421"/>
      <c r="L24" s="1422"/>
      <c r="M24" s="1420" t="s">
        <v>456</v>
      </c>
      <c r="N24" s="1422"/>
      <c r="O24" s="1440"/>
      <c r="P24" s="1441"/>
      <c r="Q24" s="1441"/>
      <c r="R24" s="1442"/>
      <c r="S24" s="1440"/>
      <c r="T24" s="1441"/>
      <c r="U24" s="1441"/>
      <c r="V24" s="1442"/>
      <c r="W24" s="1446"/>
      <c r="X24" s="1447"/>
      <c r="Y24" s="1447"/>
      <c r="Z24" s="1452" t="s">
        <v>463</v>
      </c>
      <c r="AA24" s="1453"/>
      <c r="AB24" s="1466"/>
      <c r="AC24" s="1467"/>
      <c r="AD24" s="1467"/>
      <c r="AE24" s="1467"/>
      <c r="AF24" s="1467"/>
      <c r="AG24" s="1467"/>
      <c r="AH24" s="1468"/>
      <c r="AI24" s="1476" t="s">
        <v>463</v>
      </c>
      <c r="AJ24" s="1476"/>
      <c r="AK24" s="1466"/>
      <c r="AL24" s="1467"/>
      <c r="AM24" s="1467"/>
      <c r="AN24" s="1467"/>
      <c r="AO24" s="1467"/>
      <c r="AP24" s="1467"/>
      <c r="AQ24" s="1468"/>
      <c r="AR24" s="56"/>
      <c r="AS24" s="35"/>
      <c r="BK24" s="1472"/>
      <c r="BL24" s="1472"/>
      <c r="BM24" s="1472"/>
      <c r="BN24" s="1472"/>
      <c r="BO24" s="1472"/>
      <c r="BP24" s="1472"/>
      <c r="BQ24" s="1472"/>
      <c r="BR24" s="1472"/>
      <c r="BS24" s="1472"/>
      <c r="BT24" s="1472"/>
      <c r="BU24" s="1472"/>
      <c r="BV24" s="1472"/>
    </row>
    <row r="25" spans="1:80" ht="20.25" customHeight="1" x14ac:dyDescent="0.15">
      <c r="A25" s="42"/>
      <c r="B25" s="1543"/>
      <c r="C25" s="68" t="s">
        <v>464</v>
      </c>
      <c r="D25" s="71"/>
      <c r="E25" s="71"/>
      <c r="F25" s="72"/>
      <c r="G25" s="1423"/>
      <c r="H25" s="1424"/>
      <c r="I25" s="1424"/>
      <c r="J25" s="1424"/>
      <c r="K25" s="1424"/>
      <c r="L25" s="1425"/>
      <c r="M25" s="1423"/>
      <c r="N25" s="1425"/>
      <c r="O25" s="1443"/>
      <c r="P25" s="1444"/>
      <c r="Q25" s="1444"/>
      <c r="R25" s="1445"/>
      <c r="S25" s="1443"/>
      <c r="T25" s="1444"/>
      <c r="U25" s="1444"/>
      <c r="V25" s="1445"/>
      <c r="W25" s="1448"/>
      <c r="X25" s="1449"/>
      <c r="Y25" s="1449"/>
      <c r="Z25" s="1452" t="s">
        <v>463</v>
      </c>
      <c r="AA25" s="1453"/>
      <c r="AB25" s="1466"/>
      <c r="AC25" s="1467"/>
      <c r="AD25" s="1467"/>
      <c r="AE25" s="1467"/>
      <c r="AF25" s="1467"/>
      <c r="AG25" s="1467"/>
      <c r="AH25" s="1468"/>
      <c r="AI25" s="1480"/>
      <c r="AJ25" s="1481"/>
      <c r="AK25" s="1481"/>
      <c r="AL25" s="1481"/>
      <c r="AM25" s="1481"/>
      <c r="AN25" s="1481"/>
      <c r="AO25" s="1481"/>
      <c r="AP25" s="1481"/>
      <c r="AQ25" s="1482"/>
      <c r="AR25" s="56"/>
      <c r="AS25" s="35"/>
      <c r="BK25" s="1472"/>
      <c r="BL25" s="1472"/>
      <c r="BM25" s="1472"/>
      <c r="BN25" s="1472"/>
      <c r="BO25" s="1472"/>
      <c r="BP25" s="1472"/>
      <c r="BQ25" s="1472"/>
      <c r="BR25" s="1472"/>
      <c r="BS25" s="1472"/>
      <c r="BT25" s="1472"/>
      <c r="BU25" s="1472"/>
      <c r="BV25" s="1472"/>
    </row>
    <row r="26" spans="1:80" ht="20.25" customHeight="1" x14ac:dyDescent="0.15">
      <c r="A26" s="42"/>
      <c r="B26" s="1543"/>
      <c r="C26" s="67" t="s">
        <v>465</v>
      </c>
      <c r="D26" s="69"/>
      <c r="E26" s="69"/>
      <c r="F26" s="70"/>
      <c r="G26" s="1420" t="s">
        <v>466</v>
      </c>
      <c r="H26" s="1421"/>
      <c r="I26" s="1421"/>
      <c r="J26" s="1421"/>
      <c r="K26" s="1421"/>
      <c r="L26" s="1422"/>
      <c r="M26" s="1450"/>
      <c r="N26" s="1450"/>
      <c r="O26" s="1454"/>
      <c r="P26" s="1455"/>
      <c r="Q26" s="1455"/>
      <c r="R26" s="1455"/>
      <c r="S26" s="1450"/>
      <c r="T26" s="1450"/>
      <c r="U26" s="1450"/>
      <c r="V26" s="1450"/>
      <c r="W26" s="1451"/>
      <c r="X26" s="1451"/>
      <c r="Y26" s="1451"/>
      <c r="Z26" s="1452" t="s">
        <v>463</v>
      </c>
      <c r="AA26" s="1453"/>
      <c r="AB26" s="1466"/>
      <c r="AC26" s="1467"/>
      <c r="AD26" s="1467"/>
      <c r="AE26" s="1467"/>
      <c r="AF26" s="1467"/>
      <c r="AG26" s="1467"/>
      <c r="AH26" s="1468"/>
      <c r="AI26" s="1476" t="s">
        <v>460</v>
      </c>
      <c r="AJ26" s="1476"/>
      <c r="AK26" s="1466"/>
      <c r="AL26" s="1467"/>
      <c r="AM26" s="1467"/>
      <c r="AN26" s="1467"/>
      <c r="AO26" s="1467"/>
      <c r="AP26" s="1467"/>
      <c r="AQ26" s="1468"/>
      <c r="AR26" s="56"/>
      <c r="AS26" s="35"/>
      <c r="BJ26" s="57"/>
      <c r="BK26" s="1472"/>
      <c r="BL26" s="1472"/>
      <c r="BM26" s="1472"/>
      <c r="BN26" s="1472"/>
      <c r="BO26" s="1472"/>
      <c r="BP26" s="1472"/>
      <c r="BQ26" s="1472"/>
      <c r="BR26" s="1472"/>
      <c r="BS26" s="1472"/>
      <c r="BT26" s="1472"/>
      <c r="BU26" s="1472"/>
      <c r="BV26" s="1472"/>
      <c r="BW26" s="57"/>
      <c r="BX26" s="57"/>
      <c r="BY26" s="57"/>
      <c r="CB26" s="57"/>
    </row>
    <row r="27" spans="1:80" ht="20.25" customHeight="1" x14ac:dyDescent="0.15">
      <c r="A27" s="42"/>
      <c r="B27" s="1543"/>
      <c r="C27" s="73" t="s">
        <v>467</v>
      </c>
      <c r="D27" s="74"/>
      <c r="E27" s="74"/>
      <c r="F27" s="75"/>
      <c r="G27" s="1426"/>
      <c r="H27" s="1427"/>
      <c r="I27" s="1427"/>
      <c r="J27" s="1427"/>
      <c r="K27" s="1427"/>
      <c r="L27" s="1428"/>
      <c r="M27" s="1450"/>
      <c r="N27" s="1450"/>
      <c r="O27" s="1454"/>
      <c r="P27" s="1455"/>
      <c r="Q27" s="1455"/>
      <c r="R27" s="1455"/>
      <c r="S27" s="1450"/>
      <c r="T27" s="1450"/>
      <c r="U27" s="1450"/>
      <c r="V27" s="1450"/>
      <c r="W27" s="1451"/>
      <c r="X27" s="1451"/>
      <c r="Y27" s="1451"/>
      <c r="Z27" s="1452" t="s">
        <v>463</v>
      </c>
      <c r="AA27" s="1453"/>
      <c r="AB27" s="1466"/>
      <c r="AC27" s="1467"/>
      <c r="AD27" s="1467"/>
      <c r="AE27" s="1467"/>
      <c r="AF27" s="1467"/>
      <c r="AG27" s="1467"/>
      <c r="AH27" s="1468"/>
      <c r="AI27" s="1534" t="s">
        <v>460</v>
      </c>
      <c r="AJ27" s="1535"/>
      <c r="AK27" s="1466"/>
      <c r="AL27" s="1467"/>
      <c r="AM27" s="1467"/>
      <c r="AN27" s="1467"/>
      <c r="AO27" s="1467"/>
      <c r="AP27" s="1467"/>
      <c r="AQ27" s="1468"/>
      <c r="AR27" s="56"/>
      <c r="AS27" s="35"/>
      <c r="BK27" s="1472"/>
      <c r="BL27" s="1472"/>
      <c r="BM27" s="1472"/>
      <c r="BN27" s="1472"/>
      <c r="BO27" s="1472"/>
      <c r="BP27" s="1472"/>
      <c r="BQ27" s="1472"/>
      <c r="BR27" s="1472"/>
      <c r="BS27" s="1472"/>
      <c r="BT27" s="1472"/>
      <c r="BU27" s="1472"/>
      <c r="BV27" s="1472"/>
    </row>
    <row r="28" spans="1:80" ht="15" customHeight="1" x14ac:dyDescent="0.15">
      <c r="A28" s="42"/>
      <c r="B28" s="1543"/>
      <c r="C28" s="73"/>
      <c r="D28" s="74"/>
      <c r="E28" s="74"/>
      <c r="F28" s="75"/>
      <c r="G28" s="1423"/>
      <c r="H28" s="1424"/>
      <c r="I28" s="1424"/>
      <c r="J28" s="1424"/>
      <c r="K28" s="1424"/>
      <c r="L28" s="1425"/>
      <c r="M28" s="1450"/>
      <c r="N28" s="1450"/>
      <c r="O28" s="1453"/>
      <c r="P28" s="1453"/>
      <c r="Q28" s="1453"/>
      <c r="R28" s="1453"/>
      <c r="S28" s="1453"/>
      <c r="T28" s="1453"/>
      <c r="U28" s="1453"/>
      <c r="V28" s="1453"/>
      <c r="W28" s="1453"/>
      <c r="X28" s="1453"/>
      <c r="Y28" s="1469"/>
      <c r="Z28" s="1452" t="s">
        <v>93</v>
      </c>
      <c r="AA28" s="1469"/>
      <c r="AB28" s="1477"/>
      <c r="AC28" s="1478"/>
      <c r="AD28" s="1478"/>
      <c r="AE28" s="1478"/>
      <c r="AF28" s="1478"/>
      <c r="AG28" s="1478"/>
      <c r="AH28" s="1478"/>
      <c r="AI28" s="1478"/>
      <c r="AJ28" s="1478"/>
      <c r="AK28" s="1478"/>
      <c r="AL28" s="1478"/>
      <c r="AM28" s="1478"/>
      <c r="AN28" s="1478"/>
      <c r="AO28" s="1478"/>
      <c r="AP28" s="1478"/>
      <c r="AQ28" s="1479"/>
      <c r="AR28" s="56"/>
      <c r="AS28" s="35"/>
      <c r="BK28" s="1472"/>
      <c r="BL28" s="1472"/>
      <c r="BM28" s="1472"/>
      <c r="BN28" s="1472"/>
      <c r="BO28" s="1472"/>
      <c r="BP28" s="1472"/>
      <c r="BQ28" s="1472"/>
      <c r="BR28" s="1472"/>
      <c r="BS28" s="1472"/>
      <c r="BT28" s="1472"/>
      <c r="BU28" s="1472"/>
      <c r="BV28" s="1472"/>
    </row>
    <row r="29" spans="1:80" ht="20.25" customHeight="1" x14ac:dyDescent="0.15">
      <c r="A29" s="42"/>
      <c r="B29" s="1543"/>
      <c r="C29" s="67" t="s">
        <v>468</v>
      </c>
      <c r="D29" s="69"/>
      <c r="E29" s="69"/>
      <c r="F29" s="70"/>
      <c r="G29" s="1420" t="s">
        <v>469</v>
      </c>
      <c r="H29" s="1421"/>
      <c r="I29" s="1421"/>
      <c r="J29" s="1421"/>
      <c r="K29" s="1421"/>
      <c r="L29" s="1422"/>
      <c r="M29" s="1433"/>
      <c r="N29" s="1434"/>
      <c r="O29" s="1440"/>
      <c r="P29" s="1441"/>
      <c r="Q29" s="1441"/>
      <c r="R29" s="1442"/>
      <c r="S29" s="1440"/>
      <c r="T29" s="1441"/>
      <c r="U29" s="1441"/>
      <c r="V29" s="1442"/>
      <c r="W29" s="1446"/>
      <c r="X29" s="1447"/>
      <c r="Y29" s="1447"/>
      <c r="Z29" s="1476" t="s">
        <v>457</v>
      </c>
      <c r="AA29" s="1476"/>
      <c r="AB29" s="1466"/>
      <c r="AC29" s="1467"/>
      <c r="AD29" s="1467"/>
      <c r="AE29" s="1467"/>
      <c r="AF29" s="1467"/>
      <c r="AG29" s="1467"/>
      <c r="AH29" s="1468"/>
      <c r="AI29" s="1476" t="s">
        <v>460</v>
      </c>
      <c r="AJ29" s="1476"/>
      <c r="AK29" s="1466"/>
      <c r="AL29" s="1467"/>
      <c r="AM29" s="1467"/>
      <c r="AN29" s="1467"/>
      <c r="AO29" s="1467"/>
      <c r="AP29" s="1467"/>
      <c r="AQ29" s="1468"/>
      <c r="AR29" s="56"/>
      <c r="AS29" s="35"/>
      <c r="BK29" s="1472"/>
      <c r="BL29" s="1472"/>
      <c r="BM29" s="1472"/>
      <c r="BN29" s="1472"/>
      <c r="BO29" s="1472"/>
      <c r="BP29" s="1472"/>
      <c r="BQ29" s="1472"/>
      <c r="BR29" s="1472"/>
      <c r="BS29" s="1472"/>
      <c r="BT29" s="1472"/>
      <c r="BU29" s="1472"/>
      <c r="BV29" s="1472"/>
    </row>
    <row r="30" spans="1:80" ht="20.25" customHeight="1" x14ac:dyDescent="0.15">
      <c r="A30" s="42"/>
      <c r="B30" s="1543"/>
      <c r="C30" s="73"/>
      <c r="D30" s="74"/>
      <c r="E30" s="74"/>
      <c r="F30" s="75"/>
      <c r="G30" s="1426"/>
      <c r="H30" s="1427"/>
      <c r="I30" s="1427"/>
      <c r="J30" s="1427"/>
      <c r="K30" s="1427"/>
      <c r="L30" s="1428"/>
      <c r="M30" s="1438"/>
      <c r="N30" s="1439"/>
      <c r="O30" s="1443"/>
      <c r="P30" s="1444"/>
      <c r="Q30" s="1444"/>
      <c r="R30" s="1445"/>
      <c r="S30" s="1443"/>
      <c r="T30" s="1444"/>
      <c r="U30" s="1444"/>
      <c r="V30" s="1445"/>
      <c r="W30" s="1448"/>
      <c r="X30" s="1449"/>
      <c r="Y30" s="1449"/>
      <c r="Z30" s="1476" t="s">
        <v>463</v>
      </c>
      <c r="AA30" s="1476"/>
      <c r="AB30" s="1466"/>
      <c r="AC30" s="1467"/>
      <c r="AD30" s="1467"/>
      <c r="AE30" s="1467"/>
      <c r="AF30" s="1467"/>
      <c r="AG30" s="1467"/>
      <c r="AH30" s="1468"/>
      <c r="AI30" s="1533"/>
      <c r="AJ30" s="1530"/>
      <c r="AK30" s="1530"/>
      <c r="AL30" s="1530"/>
      <c r="AM30" s="1530"/>
      <c r="AN30" s="1530"/>
      <c r="AO30" s="1530"/>
      <c r="AP30" s="1530"/>
      <c r="AQ30" s="1531"/>
      <c r="AR30" s="56"/>
      <c r="AS30" s="35"/>
    </row>
    <row r="31" spans="1:80" ht="15" customHeight="1" x14ac:dyDescent="0.15">
      <c r="A31" s="42"/>
      <c r="B31" s="1543"/>
      <c r="C31" s="73"/>
      <c r="D31" s="74"/>
      <c r="E31" s="74"/>
      <c r="F31" s="75"/>
      <c r="G31" s="1426"/>
      <c r="H31" s="1427"/>
      <c r="I31" s="1427"/>
      <c r="J31" s="1427"/>
      <c r="K31" s="1427"/>
      <c r="L31" s="1428"/>
      <c r="M31" s="1438"/>
      <c r="N31" s="1439"/>
      <c r="O31" s="1463"/>
      <c r="P31" s="1464"/>
      <c r="Q31" s="1464"/>
      <c r="R31" s="1464"/>
      <c r="S31" s="1464"/>
      <c r="T31" s="1464"/>
      <c r="U31" s="1464"/>
      <c r="V31" s="1464"/>
      <c r="W31" s="1464"/>
      <c r="X31" s="1464"/>
      <c r="Y31" s="1465"/>
      <c r="Z31" s="1452" t="s">
        <v>93</v>
      </c>
      <c r="AA31" s="1469"/>
      <c r="AB31" s="1477"/>
      <c r="AC31" s="1478"/>
      <c r="AD31" s="1478"/>
      <c r="AE31" s="1478"/>
      <c r="AF31" s="1478"/>
      <c r="AG31" s="1478"/>
      <c r="AH31" s="1478"/>
      <c r="AI31" s="1488"/>
      <c r="AJ31" s="1488"/>
      <c r="AK31" s="1478"/>
      <c r="AL31" s="1478"/>
      <c r="AM31" s="1478"/>
      <c r="AN31" s="1478"/>
      <c r="AO31" s="1478"/>
      <c r="AP31" s="1478"/>
      <c r="AQ31" s="1479"/>
      <c r="AR31" s="56"/>
      <c r="AS31" s="35"/>
    </row>
    <row r="32" spans="1:80" ht="20.25" customHeight="1" x14ac:dyDescent="0.15">
      <c r="A32" s="42"/>
      <c r="B32" s="1543"/>
      <c r="C32" s="73" t="s">
        <v>470</v>
      </c>
      <c r="D32" s="74"/>
      <c r="E32" s="74"/>
      <c r="F32" s="75"/>
      <c r="G32" s="1426"/>
      <c r="H32" s="1427"/>
      <c r="I32" s="1427"/>
      <c r="J32" s="1427"/>
      <c r="K32" s="1427"/>
      <c r="L32" s="1428"/>
      <c r="M32" s="1438"/>
      <c r="N32" s="1439"/>
      <c r="O32" s="1440"/>
      <c r="P32" s="1441"/>
      <c r="Q32" s="1441"/>
      <c r="R32" s="1442"/>
      <c r="S32" s="1440"/>
      <c r="T32" s="1441"/>
      <c r="U32" s="1441"/>
      <c r="V32" s="1442"/>
      <c r="W32" s="1446"/>
      <c r="X32" s="1447"/>
      <c r="Y32" s="1447"/>
      <c r="Z32" s="1476" t="s">
        <v>457</v>
      </c>
      <c r="AA32" s="1476"/>
      <c r="AB32" s="1466"/>
      <c r="AC32" s="1467"/>
      <c r="AD32" s="1467"/>
      <c r="AE32" s="1467"/>
      <c r="AF32" s="1467"/>
      <c r="AG32" s="1467"/>
      <c r="AH32" s="1468"/>
      <c r="AI32" s="1476" t="s">
        <v>460</v>
      </c>
      <c r="AJ32" s="1476"/>
      <c r="AK32" s="1466"/>
      <c r="AL32" s="1467"/>
      <c r="AM32" s="1467"/>
      <c r="AN32" s="1467"/>
      <c r="AO32" s="1467"/>
      <c r="AP32" s="1467"/>
      <c r="AQ32" s="1468"/>
      <c r="AR32" s="56"/>
      <c r="AS32" s="35"/>
      <c r="BJ32" s="57"/>
      <c r="BK32" s="1472"/>
      <c r="BL32" s="1472"/>
      <c r="BM32" s="1472"/>
      <c r="BN32" s="1472"/>
      <c r="BO32" s="1472"/>
      <c r="BP32" s="1472"/>
      <c r="BQ32" s="1472"/>
      <c r="BR32" s="1472"/>
      <c r="BS32" s="1472"/>
      <c r="BT32" s="1472"/>
      <c r="BU32" s="1472"/>
      <c r="BV32" s="1472"/>
    </row>
    <row r="33" spans="1:78" ht="20.25" customHeight="1" x14ac:dyDescent="0.15">
      <c r="A33" s="42"/>
      <c r="B33" s="1543"/>
      <c r="C33" s="73"/>
      <c r="D33" s="74"/>
      <c r="E33" s="74"/>
      <c r="F33" s="75"/>
      <c r="G33" s="1426"/>
      <c r="H33" s="1427"/>
      <c r="I33" s="1427"/>
      <c r="J33" s="1427"/>
      <c r="K33" s="1427"/>
      <c r="L33" s="1428"/>
      <c r="M33" s="1438"/>
      <c r="N33" s="1439"/>
      <c r="O33" s="1443"/>
      <c r="P33" s="1444"/>
      <c r="Q33" s="1444"/>
      <c r="R33" s="1445"/>
      <c r="S33" s="1443"/>
      <c r="T33" s="1444"/>
      <c r="U33" s="1444"/>
      <c r="V33" s="1445"/>
      <c r="W33" s="1448"/>
      <c r="X33" s="1449"/>
      <c r="Y33" s="1449"/>
      <c r="Z33" s="1476" t="s">
        <v>463</v>
      </c>
      <c r="AA33" s="1476"/>
      <c r="AB33" s="1466"/>
      <c r="AC33" s="1467"/>
      <c r="AD33" s="1467"/>
      <c r="AE33" s="1467"/>
      <c r="AF33" s="1467"/>
      <c r="AG33" s="1467"/>
      <c r="AH33" s="1468"/>
      <c r="AI33" s="1528"/>
      <c r="AJ33" s="1529"/>
      <c r="AK33" s="1530"/>
      <c r="AL33" s="1530"/>
      <c r="AM33" s="1530"/>
      <c r="AN33" s="1530"/>
      <c r="AO33" s="1530"/>
      <c r="AP33" s="1530"/>
      <c r="AQ33" s="1531"/>
      <c r="AR33" s="56"/>
      <c r="AS33" s="35"/>
      <c r="BK33" s="1472"/>
      <c r="BL33" s="1472"/>
      <c r="BM33" s="1472"/>
      <c r="BN33" s="1472"/>
      <c r="BO33" s="1472"/>
      <c r="BP33" s="1472"/>
      <c r="BQ33" s="1472"/>
      <c r="BR33" s="1472"/>
      <c r="BS33" s="1472"/>
      <c r="BT33" s="1472"/>
      <c r="BU33" s="1472"/>
      <c r="BV33" s="1472"/>
    </row>
    <row r="34" spans="1:78" ht="15" customHeight="1" x14ac:dyDescent="0.15">
      <c r="A34" s="42"/>
      <c r="B34" s="1543"/>
      <c r="C34" s="74"/>
      <c r="D34" s="74"/>
      <c r="E34" s="74"/>
      <c r="F34" s="75"/>
      <c r="G34" s="1423"/>
      <c r="H34" s="1424"/>
      <c r="I34" s="1424"/>
      <c r="J34" s="1424"/>
      <c r="K34" s="1424"/>
      <c r="L34" s="1425"/>
      <c r="M34" s="1435"/>
      <c r="N34" s="1436"/>
      <c r="O34" s="1463"/>
      <c r="P34" s="1464"/>
      <c r="Q34" s="1464"/>
      <c r="R34" s="1464"/>
      <c r="S34" s="1464"/>
      <c r="T34" s="1464"/>
      <c r="U34" s="1464"/>
      <c r="V34" s="1464"/>
      <c r="W34" s="1464"/>
      <c r="X34" s="1464"/>
      <c r="Y34" s="1465"/>
      <c r="Z34" s="1452" t="s">
        <v>93</v>
      </c>
      <c r="AA34" s="1469"/>
      <c r="AB34" s="1477"/>
      <c r="AC34" s="1478"/>
      <c r="AD34" s="1478"/>
      <c r="AE34" s="1478"/>
      <c r="AF34" s="1478"/>
      <c r="AG34" s="1478"/>
      <c r="AH34" s="1478"/>
      <c r="AI34" s="1478"/>
      <c r="AJ34" s="1478"/>
      <c r="AK34" s="1478"/>
      <c r="AL34" s="1478"/>
      <c r="AM34" s="1478"/>
      <c r="AN34" s="1478"/>
      <c r="AO34" s="1478"/>
      <c r="AP34" s="1478"/>
      <c r="AQ34" s="1479"/>
      <c r="AR34" s="56"/>
      <c r="AS34" s="35"/>
      <c r="BK34" s="1472"/>
      <c r="BL34" s="1472"/>
      <c r="BM34" s="1472"/>
      <c r="BN34" s="1472"/>
      <c r="BO34" s="1472"/>
      <c r="BP34" s="1472"/>
      <c r="BQ34" s="1472"/>
      <c r="BR34" s="1472"/>
      <c r="BS34" s="1472"/>
      <c r="BT34" s="1472"/>
      <c r="BU34" s="1472"/>
      <c r="BV34" s="1472"/>
    </row>
    <row r="35" spans="1:78" ht="20.25" customHeight="1" x14ac:dyDescent="0.15">
      <c r="A35" s="42"/>
      <c r="B35" s="1543"/>
      <c r="C35" s="69" t="s">
        <v>471</v>
      </c>
      <c r="D35" s="69"/>
      <c r="E35" s="69"/>
      <c r="F35" s="70"/>
      <c r="G35" s="1420" t="s">
        <v>472</v>
      </c>
      <c r="H35" s="1421"/>
      <c r="I35" s="1421"/>
      <c r="J35" s="1421"/>
      <c r="K35" s="1421"/>
      <c r="L35" s="1422"/>
      <c r="M35" s="1433"/>
      <c r="N35" s="1434"/>
      <c r="O35" s="1502"/>
      <c r="P35" s="1503"/>
      <c r="Q35" s="1503"/>
      <c r="R35" s="1504"/>
      <c r="S35" s="1507"/>
      <c r="T35" s="1508"/>
      <c r="U35" s="1508"/>
      <c r="V35" s="1509"/>
      <c r="W35" s="1505"/>
      <c r="X35" s="1506"/>
      <c r="Y35" s="1506"/>
      <c r="Z35" s="1492" t="s">
        <v>463</v>
      </c>
      <c r="AA35" s="1493"/>
      <c r="AB35" s="1489"/>
      <c r="AC35" s="1490"/>
      <c r="AD35" s="1490"/>
      <c r="AE35" s="1490"/>
      <c r="AF35" s="1490"/>
      <c r="AG35" s="1490"/>
      <c r="AH35" s="1491"/>
      <c r="AI35" s="1492" t="s">
        <v>460</v>
      </c>
      <c r="AJ35" s="1493"/>
      <c r="AK35" s="1489"/>
      <c r="AL35" s="1490"/>
      <c r="AM35" s="1490"/>
      <c r="AN35" s="1490"/>
      <c r="AO35" s="1490"/>
      <c r="AP35" s="1490"/>
      <c r="AQ35" s="1491"/>
      <c r="AR35" s="56"/>
      <c r="AS35" s="35"/>
      <c r="BK35" s="1472"/>
      <c r="BL35" s="1472"/>
      <c r="BM35" s="1472"/>
      <c r="BN35" s="1472"/>
      <c r="BO35" s="1472"/>
      <c r="BP35" s="1472"/>
      <c r="BQ35" s="1544"/>
      <c r="BR35" s="1472"/>
      <c r="BS35" s="1472"/>
      <c r="BT35" s="1472"/>
      <c r="BU35" s="1472"/>
      <c r="BV35" s="1472"/>
      <c r="BZ35" s="76"/>
    </row>
    <row r="36" spans="1:78" ht="20.25" customHeight="1" x14ac:dyDescent="0.15">
      <c r="A36" s="42"/>
      <c r="B36" s="1543"/>
      <c r="C36" s="74" t="s">
        <v>473</v>
      </c>
      <c r="D36" s="74"/>
      <c r="E36" s="74"/>
      <c r="F36" s="75"/>
      <c r="G36" s="1426"/>
      <c r="H36" s="1427"/>
      <c r="I36" s="1427"/>
      <c r="J36" s="1427"/>
      <c r="K36" s="1427"/>
      <c r="L36" s="1428"/>
      <c r="M36" s="1438"/>
      <c r="N36" s="1439"/>
      <c r="O36" s="1502"/>
      <c r="P36" s="1503"/>
      <c r="Q36" s="1503"/>
      <c r="R36" s="1504"/>
      <c r="S36" s="1507"/>
      <c r="T36" s="1508"/>
      <c r="U36" s="1508"/>
      <c r="V36" s="1509"/>
      <c r="W36" s="1505"/>
      <c r="X36" s="1506"/>
      <c r="Y36" s="1506"/>
      <c r="Z36" s="1492" t="s">
        <v>463</v>
      </c>
      <c r="AA36" s="1493"/>
      <c r="AB36" s="1489"/>
      <c r="AC36" s="1490"/>
      <c r="AD36" s="1490"/>
      <c r="AE36" s="1490"/>
      <c r="AF36" s="1490"/>
      <c r="AG36" s="1490"/>
      <c r="AH36" s="1491"/>
      <c r="AI36" s="1492" t="s">
        <v>460</v>
      </c>
      <c r="AJ36" s="1493"/>
      <c r="AK36" s="1489"/>
      <c r="AL36" s="1490"/>
      <c r="AM36" s="1490"/>
      <c r="AN36" s="1490"/>
      <c r="AO36" s="1490"/>
      <c r="AP36" s="1490"/>
      <c r="AQ36" s="1491"/>
      <c r="AR36" s="56"/>
      <c r="AS36" s="35"/>
      <c r="BK36" s="1472"/>
      <c r="BL36" s="1472"/>
      <c r="BM36" s="1472"/>
      <c r="BN36" s="1472"/>
      <c r="BO36" s="1472"/>
      <c r="BP36" s="1472"/>
      <c r="BQ36" s="1472"/>
      <c r="BR36" s="1472"/>
      <c r="BS36" s="1472"/>
      <c r="BT36" s="1472"/>
      <c r="BU36" s="1472"/>
      <c r="BV36" s="1472"/>
      <c r="BZ36" s="76"/>
    </row>
    <row r="37" spans="1:78" ht="15" customHeight="1" x14ac:dyDescent="0.15">
      <c r="A37" s="42"/>
      <c r="B37" s="1543"/>
      <c r="C37" s="74"/>
      <c r="D37" s="74"/>
      <c r="E37" s="74"/>
      <c r="F37" s="75"/>
      <c r="G37" s="1423"/>
      <c r="H37" s="1424"/>
      <c r="I37" s="1424"/>
      <c r="J37" s="1424"/>
      <c r="K37" s="1424"/>
      <c r="L37" s="1425"/>
      <c r="M37" s="1435"/>
      <c r="N37" s="1436"/>
      <c r="O37" s="1463"/>
      <c r="P37" s="1464"/>
      <c r="Q37" s="1464"/>
      <c r="R37" s="1464"/>
      <c r="S37" s="1464"/>
      <c r="T37" s="1464"/>
      <c r="U37" s="1464"/>
      <c r="V37" s="1464"/>
      <c r="W37" s="1464"/>
      <c r="X37" s="1464"/>
      <c r="Y37" s="1465"/>
      <c r="Z37" s="1476" t="s">
        <v>93</v>
      </c>
      <c r="AA37" s="1476"/>
      <c r="AB37" s="1477"/>
      <c r="AC37" s="1478"/>
      <c r="AD37" s="1478"/>
      <c r="AE37" s="1478"/>
      <c r="AF37" s="1478"/>
      <c r="AG37" s="1478"/>
      <c r="AH37" s="1478"/>
      <c r="AI37" s="1478"/>
      <c r="AJ37" s="1478"/>
      <c r="AK37" s="1478"/>
      <c r="AL37" s="1478"/>
      <c r="AM37" s="1478"/>
      <c r="AN37" s="1478"/>
      <c r="AO37" s="1478"/>
      <c r="AP37" s="1478"/>
      <c r="AQ37" s="1479"/>
      <c r="AR37" s="56"/>
      <c r="AS37" s="35"/>
      <c r="BK37" s="1472"/>
      <c r="BL37" s="1472"/>
      <c r="BM37" s="1472"/>
      <c r="BN37" s="1472"/>
      <c r="BO37" s="1472"/>
      <c r="BP37" s="1472"/>
      <c r="BQ37" s="1472"/>
      <c r="BR37" s="1472"/>
      <c r="BS37" s="1472"/>
      <c r="BT37" s="1472"/>
      <c r="BU37" s="1472"/>
      <c r="BV37" s="1472"/>
      <c r="BZ37" s="76"/>
    </row>
    <row r="38" spans="1:78" ht="20.25" customHeight="1" x14ac:dyDescent="0.15">
      <c r="A38" s="42"/>
      <c r="B38" s="1543"/>
      <c r="C38" s="69" t="s">
        <v>474</v>
      </c>
      <c r="D38" s="69"/>
      <c r="E38" s="69"/>
      <c r="F38" s="70"/>
      <c r="G38" s="1420" t="s">
        <v>475</v>
      </c>
      <c r="H38" s="1421"/>
      <c r="I38" s="1421"/>
      <c r="J38" s="1421"/>
      <c r="K38" s="1421"/>
      <c r="L38" s="1422"/>
      <c r="M38" s="1433"/>
      <c r="N38" s="1434"/>
      <c r="O38" s="1507"/>
      <c r="P38" s="1508"/>
      <c r="Q38" s="1508"/>
      <c r="R38" s="1509"/>
      <c r="S38" s="1507"/>
      <c r="T38" s="1508"/>
      <c r="U38" s="1508"/>
      <c r="V38" s="1509"/>
      <c r="W38" s="1505"/>
      <c r="X38" s="1506"/>
      <c r="Y38" s="1506"/>
      <c r="Z38" s="1492" t="s">
        <v>463</v>
      </c>
      <c r="AA38" s="1536"/>
      <c r="AB38" s="1489"/>
      <c r="AC38" s="1490"/>
      <c r="AD38" s="1490"/>
      <c r="AE38" s="1490"/>
      <c r="AF38" s="1490"/>
      <c r="AG38" s="1490"/>
      <c r="AH38" s="1491"/>
      <c r="AI38" s="1492" t="s">
        <v>460</v>
      </c>
      <c r="AJ38" s="1536"/>
      <c r="AK38" s="1489"/>
      <c r="AL38" s="1490"/>
      <c r="AM38" s="1490"/>
      <c r="AN38" s="1490"/>
      <c r="AO38" s="1490"/>
      <c r="AP38" s="1490"/>
      <c r="AQ38" s="1491"/>
      <c r="AR38" s="56"/>
      <c r="AS38" s="35"/>
      <c r="BK38" s="1472"/>
      <c r="BL38" s="1472"/>
      <c r="BM38" s="1472"/>
      <c r="BN38" s="1472"/>
      <c r="BO38" s="1472"/>
      <c r="BP38" s="1472"/>
      <c r="BQ38" s="1544"/>
      <c r="BR38" s="1472"/>
      <c r="BS38" s="1472"/>
      <c r="BT38" s="1472"/>
      <c r="BU38" s="1472"/>
      <c r="BV38" s="1472"/>
      <c r="BZ38" s="76"/>
    </row>
    <row r="39" spans="1:78" ht="20.25" customHeight="1" x14ac:dyDescent="0.15">
      <c r="A39" s="42"/>
      <c r="B39" s="1543"/>
      <c r="C39" s="74" t="s">
        <v>476</v>
      </c>
      <c r="D39" s="74"/>
      <c r="E39" s="74"/>
      <c r="F39" s="75"/>
      <c r="G39" s="1426"/>
      <c r="H39" s="1427"/>
      <c r="I39" s="1427"/>
      <c r="J39" s="1427"/>
      <c r="K39" s="1427"/>
      <c r="L39" s="1428"/>
      <c r="M39" s="1438"/>
      <c r="N39" s="1439"/>
      <c r="O39" s="1507"/>
      <c r="P39" s="1508"/>
      <c r="Q39" s="1508"/>
      <c r="R39" s="1509"/>
      <c r="S39" s="1507"/>
      <c r="T39" s="1508"/>
      <c r="U39" s="1508"/>
      <c r="V39" s="1509"/>
      <c r="W39" s="1505"/>
      <c r="X39" s="1506"/>
      <c r="Y39" s="1506"/>
      <c r="Z39" s="1492" t="s">
        <v>463</v>
      </c>
      <c r="AA39" s="1536"/>
      <c r="AB39" s="1489"/>
      <c r="AC39" s="1490"/>
      <c r="AD39" s="1490"/>
      <c r="AE39" s="1490"/>
      <c r="AF39" s="1490"/>
      <c r="AG39" s="1490"/>
      <c r="AH39" s="1491"/>
      <c r="AI39" s="1492" t="s">
        <v>460</v>
      </c>
      <c r="AJ39" s="1536"/>
      <c r="AK39" s="1489"/>
      <c r="AL39" s="1490"/>
      <c r="AM39" s="1490"/>
      <c r="AN39" s="1490"/>
      <c r="AO39" s="1490"/>
      <c r="AP39" s="1490"/>
      <c r="AQ39" s="1491"/>
      <c r="AR39" s="56"/>
      <c r="AS39" s="35"/>
      <c r="BK39" s="1472"/>
      <c r="BL39" s="1472"/>
      <c r="BM39" s="1472"/>
      <c r="BN39" s="1472"/>
      <c r="BO39" s="1472"/>
      <c r="BP39" s="1472"/>
      <c r="BQ39" s="1472"/>
      <c r="BR39" s="1472"/>
      <c r="BS39" s="1472"/>
      <c r="BT39" s="1472"/>
      <c r="BU39" s="1472"/>
      <c r="BV39" s="1472"/>
      <c r="BZ39" s="76"/>
    </row>
    <row r="40" spans="1:78" ht="15" customHeight="1" x14ac:dyDescent="0.15">
      <c r="A40" s="42"/>
      <c r="B40" s="1543"/>
      <c r="C40" s="71"/>
      <c r="D40" s="71"/>
      <c r="E40" s="71"/>
      <c r="F40" s="72"/>
      <c r="G40" s="1423"/>
      <c r="H40" s="1424"/>
      <c r="I40" s="1424"/>
      <c r="J40" s="1424"/>
      <c r="K40" s="1424"/>
      <c r="L40" s="1425"/>
      <c r="M40" s="1438"/>
      <c r="N40" s="1439"/>
      <c r="O40" s="1499"/>
      <c r="P40" s="1500"/>
      <c r="Q40" s="1500"/>
      <c r="R40" s="1500"/>
      <c r="S40" s="1500"/>
      <c r="T40" s="1500"/>
      <c r="U40" s="1500"/>
      <c r="V40" s="1500"/>
      <c r="W40" s="1500"/>
      <c r="X40" s="1500"/>
      <c r="Y40" s="1501"/>
      <c r="Z40" s="1526" t="s">
        <v>93</v>
      </c>
      <c r="AA40" s="1526"/>
      <c r="AB40" s="1496"/>
      <c r="AC40" s="1497"/>
      <c r="AD40" s="1497"/>
      <c r="AE40" s="1497"/>
      <c r="AF40" s="1497"/>
      <c r="AG40" s="1497"/>
      <c r="AH40" s="1497"/>
      <c r="AI40" s="1497"/>
      <c r="AJ40" s="1497"/>
      <c r="AK40" s="1497"/>
      <c r="AL40" s="1497"/>
      <c r="AM40" s="1497"/>
      <c r="AN40" s="1497"/>
      <c r="AO40" s="1497"/>
      <c r="AP40" s="1497"/>
      <c r="AQ40" s="1498"/>
      <c r="AR40" s="56"/>
      <c r="AS40" s="35"/>
      <c r="BK40" s="1472"/>
      <c r="BL40" s="1472"/>
      <c r="BM40" s="1472"/>
      <c r="BN40" s="1472"/>
      <c r="BO40" s="1472"/>
      <c r="BP40" s="1472"/>
      <c r="BQ40" s="1472"/>
      <c r="BR40" s="1472"/>
      <c r="BS40" s="1472"/>
      <c r="BT40" s="1472"/>
      <c r="BU40" s="1472"/>
      <c r="BV40" s="1472"/>
      <c r="BZ40" s="76"/>
    </row>
    <row r="41" spans="1:78" ht="20.25" customHeight="1" x14ac:dyDescent="0.15">
      <c r="A41" s="42"/>
      <c r="B41" s="1543"/>
      <c r="C41" s="69" t="s">
        <v>477</v>
      </c>
      <c r="D41" s="69"/>
      <c r="E41" s="69"/>
      <c r="F41" s="70"/>
      <c r="G41" s="1420" t="s">
        <v>478</v>
      </c>
      <c r="H41" s="1421"/>
      <c r="I41" s="1421"/>
      <c r="J41" s="1421"/>
      <c r="K41" s="1421"/>
      <c r="L41" s="1422"/>
      <c r="M41" s="1420"/>
      <c r="N41" s="1422"/>
      <c r="O41" s="1440"/>
      <c r="P41" s="1441"/>
      <c r="Q41" s="1441"/>
      <c r="R41" s="1442"/>
      <c r="S41" s="1440"/>
      <c r="T41" s="1441"/>
      <c r="U41" s="1441"/>
      <c r="V41" s="1442"/>
      <c r="W41" s="1446"/>
      <c r="X41" s="1447"/>
      <c r="Y41" s="1447"/>
      <c r="Z41" s="1452" t="s">
        <v>463</v>
      </c>
      <c r="AA41" s="1453"/>
      <c r="AB41" s="1466"/>
      <c r="AC41" s="1467"/>
      <c r="AD41" s="1467"/>
      <c r="AE41" s="1467"/>
      <c r="AF41" s="1467"/>
      <c r="AG41" s="1467"/>
      <c r="AH41" s="1468"/>
      <c r="AI41" s="1452" t="s">
        <v>460</v>
      </c>
      <c r="AJ41" s="1453"/>
      <c r="AK41" s="1466"/>
      <c r="AL41" s="1467"/>
      <c r="AM41" s="1467"/>
      <c r="AN41" s="1467"/>
      <c r="AO41" s="1467"/>
      <c r="AP41" s="1467"/>
      <c r="AQ41" s="1468"/>
      <c r="AR41" s="56"/>
      <c r="AS41" s="35"/>
      <c r="BK41" s="1472"/>
      <c r="BL41" s="1472"/>
      <c r="BM41" s="1472"/>
      <c r="BN41" s="1472"/>
      <c r="BO41" s="1472"/>
      <c r="BP41" s="1472"/>
      <c r="BQ41" s="1472"/>
      <c r="BR41" s="1472"/>
      <c r="BS41" s="1472"/>
      <c r="BT41" s="1472"/>
      <c r="BU41" s="1472"/>
      <c r="BV41" s="1472"/>
      <c r="BZ41" s="76"/>
    </row>
    <row r="42" spans="1:78" ht="15" customHeight="1" x14ac:dyDescent="0.15">
      <c r="A42" s="42"/>
      <c r="B42" s="1543"/>
      <c r="C42" s="71" t="s">
        <v>479</v>
      </c>
      <c r="D42" s="71"/>
      <c r="E42" s="71"/>
      <c r="F42" s="72"/>
      <c r="G42" s="1423"/>
      <c r="H42" s="1424"/>
      <c r="I42" s="1424"/>
      <c r="J42" s="1424"/>
      <c r="K42" s="1424"/>
      <c r="L42" s="1425"/>
      <c r="M42" s="1423"/>
      <c r="N42" s="1425"/>
      <c r="O42" s="1443"/>
      <c r="P42" s="1444"/>
      <c r="Q42" s="1444"/>
      <c r="R42" s="1445"/>
      <c r="S42" s="1443"/>
      <c r="T42" s="1444"/>
      <c r="U42" s="1444"/>
      <c r="V42" s="1445"/>
      <c r="W42" s="1448"/>
      <c r="X42" s="1449"/>
      <c r="Y42" s="1449"/>
      <c r="Z42" s="1476" t="s">
        <v>93</v>
      </c>
      <c r="AA42" s="1476"/>
      <c r="AB42" s="1477"/>
      <c r="AC42" s="1478"/>
      <c r="AD42" s="1478"/>
      <c r="AE42" s="1478"/>
      <c r="AF42" s="1478"/>
      <c r="AG42" s="1478"/>
      <c r="AH42" s="1478"/>
      <c r="AI42" s="1478"/>
      <c r="AJ42" s="1478"/>
      <c r="AK42" s="1478"/>
      <c r="AL42" s="1478"/>
      <c r="AM42" s="1478"/>
      <c r="AN42" s="1478"/>
      <c r="AO42" s="1478"/>
      <c r="AP42" s="1478"/>
      <c r="AQ42" s="1479"/>
      <c r="AR42" s="56"/>
      <c r="AS42" s="35"/>
      <c r="BK42" s="1472"/>
      <c r="BL42" s="1472"/>
      <c r="BM42" s="1472"/>
      <c r="BN42" s="1472"/>
      <c r="BO42" s="1472"/>
      <c r="BP42" s="1472"/>
      <c r="BQ42" s="1472"/>
      <c r="BR42" s="1472"/>
      <c r="BS42" s="1472"/>
      <c r="BT42" s="1472"/>
      <c r="BU42" s="1472"/>
      <c r="BV42" s="1472"/>
      <c r="BZ42" s="76"/>
    </row>
    <row r="43" spans="1:78" ht="20.25" customHeight="1" x14ac:dyDescent="0.15">
      <c r="A43" s="42"/>
      <c r="B43" s="1543"/>
      <c r="C43" s="69"/>
      <c r="D43" s="69"/>
      <c r="E43" s="69"/>
      <c r="F43" s="70"/>
      <c r="G43" s="1420" t="s">
        <v>480</v>
      </c>
      <c r="H43" s="1421"/>
      <c r="I43" s="1421"/>
      <c r="J43" s="1421"/>
      <c r="K43" s="1421"/>
      <c r="L43" s="1422"/>
      <c r="M43" s="1433"/>
      <c r="N43" s="1434"/>
      <c r="O43" s="1440"/>
      <c r="P43" s="1441"/>
      <c r="Q43" s="1441"/>
      <c r="R43" s="1442"/>
      <c r="S43" s="1440"/>
      <c r="T43" s="1441"/>
      <c r="U43" s="1441"/>
      <c r="V43" s="1442"/>
      <c r="W43" s="1446"/>
      <c r="X43" s="1447"/>
      <c r="Y43" s="1447"/>
      <c r="Z43" s="1452" t="s">
        <v>463</v>
      </c>
      <c r="AA43" s="1453"/>
      <c r="AB43" s="1466"/>
      <c r="AC43" s="1467"/>
      <c r="AD43" s="1467"/>
      <c r="AE43" s="1467"/>
      <c r="AF43" s="1467"/>
      <c r="AG43" s="1467"/>
      <c r="AH43" s="1468"/>
      <c r="AI43" s="1452" t="s">
        <v>460</v>
      </c>
      <c r="AJ43" s="1453"/>
      <c r="AK43" s="1466"/>
      <c r="AL43" s="1467"/>
      <c r="AM43" s="1467"/>
      <c r="AN43" s="1467"/>
      <c r="AO43" s="1467"/>
      <c r="AP43" s="1467"/>
      <c r="AQ43" s="1468"/>
      <c r="AR43" s="56"/>
      <c r="AS43" s="35"/>
      <c r="BK43" s="1472"/>
      <c r="BL43" s="1472"/>
      <c r="BM43" s="1472"/>
      <c r="BN43" s="1472"/>
      <c r="BO43" s="1472"/>
      <c r="BP43" s="1472"/>
      <c r="BQ43" s="1472"/>
      <c r="BR43" s="1472"/>
      <c r="BS43" s="1472"/>
      <c r="BT43" s="1472"/>
      <c r="BU43" s="1472"/>
      <c r="BV43" s="1472"/>
      <c r="BZ43" s="76"/>
    </row>
    <row r="44" spans="1:78" ht="15" customHeight="1" x14ac:dyDescent="0.15">
      <c r="A44" s="42"/>
      <c r="B44" s="1543"/>
      <c r="C44" s="74" t="s">
        <v>481</v>
      </c>
      <c r="D44" s="74"/>
      <c r="E44" s="74"/>
      <c r="F44" s="75"/>
      <c r="G44" s="1426"/>
      <c r="H44" s="1427"/>
      <c r="I44" s="1427"/>
      <c r="J44" s="1427"/>
      <c r="K44" s="1427"/>
      <c r="L44" s="1428"/>
      <c r="M44" s="1438"/>
      <c r="N44" s="1439"/>
      <c r="O44" s="1443"/>
      <c r="P44" s="1444"/>
      <c r="Q44" s="1444"/>
      <c r="R44" s="1445"/>
      <c r="S44" s="1443"/>
      <c r="T44" s="1444"/>
      <c r="U44" s="1444"/>
      <c r="V44" s="1445"/>
      <c r="W44" s="1448"/>
      <c r="X44" s="1449"/>
      <c r="Y44" s="1449"/>
      <c r="Z44" s="1476" t="s">
        <v>93</v>
      </c>
      <c r="AA44" s="1476"/>
      <c r="AB44" s="1477"/>
      <c r="AC44" s="1478"/>
      <c r="AD44" s="1478"/>
      <c r="AE44" s="1478"/>
      <c r="AF44" s="1478"/>
      <c r="AG44" s="1478"/>
      <c r="AH44" s="1478"/>
      <c r="AI44" s="1478"/>
      <c r="AJ44" s="1478"/>
      <c r="AK44" s="1478"/>
      <c r="AL44" s="1478"/>
      <c r="AM44" s="1478"/>
      <c r="AN44" s="1478"/>
      <c r="AO44" s="1478"/>
      <c r="AP44" s="1478"/>
      <c r="AQ44" s="1479"/>
      <c r="AR44" s="56"/>
      <c r="AS44" s="35"/>
      <c r="BK44" s="1472"/>
      <c r="BL44" s="1472"/>
      <c r="BM44" s="1472"/>
      <c r="BN44" s="1472"/>
      <c r="BO44" s="1472"/>
      <c r="BP44" s="1472"/>
      <c r="BQ44" s="1472"/>
      <c r="BR44" s="1472"/>
      <c r="BS44" s="1472"/>
      <c r="BT44" s="1472"/>
      <c r="BU44" s="1472"/>
      <c r="BV44" s="1472"/>
      <c r="BZ44" s="76"/>
    </row>
    <row r="45" spans="1:78" ht="20.25" customHeight="1" x14ac:dyDescent="0.15">
      <c r="A45" s="42"/>
      <c r="B45" s="1543"/>
      <c r="C45" s="74" t="s">
        <v>482</v>
      </c>
      <c r="D45" s="74"/>
      <c r="E45" s="74"/>
      <c r="F45" s="75"/>
      <c r="G45" s="1426"/>
      <c r="H45" s="1427"/>
      <c r="I45" s="1427"/>
      <c r="J45" s="1427"/>
      <c r="K45" s="1427"/>
      <c r="L45" s="1428"/>
      <c r="M45" s="1438"/>
      <c r="N45" s="1439"/>
      <c r="O45" s="1440"/>
      <c r="P45" s="1441"/>
      <c r="Q45" s="1441"/>
      <c r="R45" s="1442"/>
      <c r="S45" s="1440"/>
      <c r="T45" s="1441"/>
      <c r="U45" s="1441"/>
      <c r="V45" s="1442"/>
      <c r="W45" s="1446"/>
      <c r="X45" s="1447"/>
      <c r="Y45" s="1447"/>
      <c r="Z45" s="1452" t="s">
        <v>463</v>
      </c>
      <c r="AA45" s="1453"/>
      <c r="AB45" s="1466"/>
      <c r="AC45" s="1467"/>
      <c r="AD45" s="1467"/>
      <c r="AE45" s="1467"/>
      <c r="AF45" s="1467"/>
      <c r="AG45" s="1467"/>
      <c r="AH45" s="1468"/>
      <c r="AI45" s="1452" t="s">
        <v>460</v>
      </c>
      <c r="AJ45" s="1453"/>
      <c r="AK45" s="1466"/>
      <c r="AL45" s="1467"/>
      <c r="AM45" s="1467"/>
      <c r="AN45" s="1467"/>
      <c r="AO45" s="1467"/>
      <c r="AP45" s="1467"/>
      <c r="AQ45" s="1468"/>
      <c r="AR45" s="56"/>
      <c r="AS45" s="35"/>
      <c r="BK45" s="1472"/>
      <c r="BL45" s="1472"/>
      <c r="BM45" s="1472"/>
      <c r="BN45" s="1472"/>
      <c r="BO45" s="1472"/>
      <c r="BP45" s="1472"/>
      <c r="BQ45" s="1472"/>
      <c r="BR45" s="1472"/>
      <c r="BS45" s="1472"/>
      <c r="BT45" s="1472"/>
      <c r="BU45" s="1472"/>
      <c r="BV45" s="1472"/>
      <c r="BZ45" s="76"/>
    </row>
    <row r="46" spans="1:78" ht="15" customHeight="1" x14ac:dyDescent="0.15">
      <c r="A46" s="42"/>
      <c r="B46" s="1543"/>
      <c r="C46" s="71"/>
      <c r="D46" s="71"/>
      <c r="E46" s="71"/>
      <c r="F46" s="72"/>
      <c r="G46" s="1423"/>
      <c r="H46" s="1424"/>
      <c r="I46" s="1424"/>
      <c r="J46" s="1424"/>
      <c r="K46" s="1424"/>
      <c r="L46" s="1425"/>
      <c r="M46" s="1435"/>
      <c r="N46" s="1436"/>
      <c r="O46" s="1443"/>
      <c r="P46" s="1444"/>
      <c r="Q46" s="1444"/>
      <c r="R46" s="1445"/>
      <c r="S46" s="1443"/>
      <c r="T46" s="1444"/>
      <c r="U46" s="1444"/>
      <c r="V46" s="1445"/>
      <c r="W46" s="1448"/>
      <c r="X46" s="1449"/>
      <c r="Y46" s="1449"/>
      <c r="Z46" s="1495" t="s">
        <v>93</v>
      </c>
      <c r="AA46" s="1495"/>
      <c r="AB46" s="1477"/>
      <c r="AC46" s="1478"/>
      <c r="AD46" s="1478"/>
      <c r="AE46" s="1478"/>
      <c r="AF46" s="1478"/>
      <c r="AG46" s="1478"/>
      <c r="AH46" s="1478"/>
      <c r="AI46" s="1478"/>
      <c r="AJ46" s="1478"/>
      <c r="AK46" s="1478"/>
      <c r="AL46" s="1478"/>
      <c r="AM46" s="1478"/>
      <c r="AN46" s="1478"/>
      <c r="AO46" s="1478"/>
      <c r="AP46" s="1478"/>
      <c r="AQ46" s="1479"/>
      <c r="AR46" s="56"/>
      <c r="AS46" s="35"/>
      <c r="BK46" s="1472"/>
      <c r="BL46" s="1472"/>
      <c r="BM46" s="1472"/>
      <c r="BN46" s="1472"/>
      <c r="BO46" s="1472"/>
      <c r="BP46" s="1472"/>
      <c r="BQ46" s="1472"/>
      <c r="BR46" s="1472"/>
      <c r="BS46" s="1472"/>
      <c r="BT46" s="1472"/>
      <c r="BU46" s="1472"/>
      <c r="BV46" s="1472"/>
      <c r="BZ46" s="76"/>
    </row>
    <row r="47" spans="1:78" ht="20.25" customHeight="1" x14ac:dyDescent="0.15">
      <c r="A47" s="42"/>
      <c r="B47" s="1543"/>
      <c r="C47" s="69"/>
      <c r="D47" s="69"/>
      <c r="E47" s="69"/>
      <c r="F47" s="70"/>
      <c r="G47" s="1420" t="s">
        <v>483</v>
      </c>
      <c r="H47" s="1421"/>
      <c r="I47" s="1421"/>
      <c r="J47" s="1421"/>
      <c r="K47" s="1421"/>
      <c r="L47" s="1422"/>
      <c r="M47" s="1433"/>
      <c r="N47" s="1434"/>
      <c r="O47" s="1440"/>
      <c r="P47" s="1441"/>
      <c r="Q47" s="1441"/>
      <c r="R47" s="1442"/>
      <c r="S47" s="1440"/>
      <c r="T47" s="1441"/>
      <c r="U47" s="1441"/>
      <c r="V47" s="1442"/>
      <c r="W47" s="1446"/>
      <c r="X47" s="1447"/>
      <c r="Y47" s="1447"/>
      <c r="Z47" s="1476" t="s">
        <v>484</v>
      </c>
      <c r="AA47" s="1476"/>
      <c r="AB47" s="1466"/>
      <c r="AC47" s="1467"/>
      <c r="AD47" s="1467"/>
      <c r="AE47" s="1467"/>
      <c r="AF47" s="1467"/>
      <c r="AG47" s="1467"/>
      <c r="AH47" s="1468"/>
      <c r="AI47" s="1452" t="s">
        <v>460</v>
      </c>
      <c r="AJ47" s="1453"/>
      <c r="AK47" s="1494"/>
      <c r="AL47" s="1494"/>
      <c r="AM47" s="1494"/>
      <c r="AN47" s="1494"/>
      <c r="AO47" s="1494"/>
      <c r="AP47" s="1494"/>
      <c r="AQ47" s="1494"/>
      <c r="AR47" s="56"/>
      <c r="AS47" s="35"/>
      <c r="BK47" s="1472"/>
      <c r="BL47" s="1472"/>
      <c r="BM47" s="1472"/>
      <c r="BN47" s="1472"/>
      <c r="BO47" s="1472"/>
      <c r="BP47" s="1472"/>
      <c r="BQ47" s="1472"/>
      <c r="BR47" s="1472"/>
      <c r="BS47" s="1472"/>
      <c r="BT47" s="1472"/>
      <c r="BU47" s="1472"/>
      <c r="BV47" s="1472"/>
      <c r="BZ47" s="76"/>
    </row>
    <row r="48" spans="1:78" ht="15" customHeight="1" x14ac:dyDescent="0.15">
      <c r="A48" s="42"/>
      <c r="B48" s="1543"/>
      <c r="C48" s="74" t="s">
        <v>485</v>
      </c>
      <c r="D48" s="74"/>
      <c r="E48" s="74"/>
      <c r="F48" s="75" t="s">
        <v>486</v>
      </c>
      <c r="G48" s="1426"/>
      <c r="H48" s="1427"/>
      <c r="I48" s="1427"/>
      <c r="J48" s="1427"/>
      <c r="K48" s="1427"/>
      <c r="L48" s="1428"/>
      <c r="M48" s="1438"/>
      <c r="N48" s="1439"/>
      <c r="O48" s="1443"/>
      <c r="P48" s="1444"/>
      <c r="Q48" s="1444"/>
      <c r="R48" s="1445"/>
      <c r="S48" s="1443"/>
      <c r="T48" s="1444"/>
      <c r="U48" s="1444"/>
      <c r="V48" s="1445"/>
      <c r="W48" s="1448"/>
      <c r="X48" s="1449"/>
      <c r="Y48" s="1449"/>
      <c r="Z48" s="1476" t="s">
        <v>93</v>
      </c>
      <c r="AA48" s="1476"/>
      <c r="AB48" s="1477"/>
      <c r="AC48" s="1478"/>
      <c r="AD48" s="1478"/>
      <c r="AE48" s="1478"/>
      <c r="AF48" s="1478"/>
      <c r="AG48" s="1478"/>
      <c r="AH48" s="1478"/>
      <c r="AI48" s="1478"/>
      <c r="AJ48" s="1478"/>
      <c r="AK48" s="1483"/>
      <c r="AL48" s="1483"/>
      <c r="AM48" s="1483"/>
      <c r="AN48" s="1483"/>
      <c r="AO48" s="1483"/>
      <c r="AP48" s="1483"/>
      <c r="AQ48" s="1484"/>
      <c r="AR48" s="56"/>
      <c r="AS48" s="35"/>
      <c r="BK48" s="1472"/>
      <c r="BL48" s="1472"/>
      <c r="BM48" s="1472"/>
      <c r="BN48" s="1472"/>
      <c r="BO48" s="1472"/>
      <c r="BP48" s="1472"/>
      <c r="BQ48" s="1472"/>
      <c r="BR48" s="1472"/>
      <c r="BS48" s="1472"/>
      <c r="BT48" s="1472"/>
      <c r="BU48" s="1472"/>
      <c r="BV48" s="1472"/>
      <c r="BZ48" s="76"/>
    </row>
    <row r="49" spans="1:79" ht="20.25" customHeight="1" x14ac:dyDescent="0.15">
      <c r="A49" s="42"/>
      <c r="B49" s="1543"/>
      <c r="C49" s="73" t="s">
        <v>487</v>
      </c>
      <c r="D49" s="74"/>
      <c r="E49" s="74"/>
      <c r="F49" s="75"/>
      <c r="G49" s="1426"/>
      <c r="H49" s="1427"/>
      <c r="I49" s="1427"/>
      <c r="J49" s="1427"/>
      <c r="K49" s="1427"/>
      <c r="L49" s="1428"/>
      <c r="M49" s="1438"/>
      <c r="N49" s="1439"/>
      <c r="O49" s="1440"/>
      <c r="P49" s="1441"/>
      <c r="Q49" s="1441"/>
      <c r="R49" s="1442"/>
      <c r="S49" s="1440"/>
      <c r="T49" s="1441"/>
      <c r="U49" s="1441"/>
      <c r="V49" s="1442"/>
      <c r="W49" s="1446"/>
      <c r="X49" s="1447"/>
      <c r="Y49" s="1447"/>
      <c r="Z49" s="1452" t="s">
        <v>484</v>
      </c>
      <c r="AA49" s="1453"/>
      <c r="AB49" s="1446"/>
      <c r="AC49" s="1447"/>
      <c r="AD49" s="1447"/>
      <c r="AE49" s="1447"/>
      <c r="AF49" s="1447"/>
      <c r="AG49" s="1447"/>
      <c r="AH49" s="1447"/>
      <c r="AI49" s="1452" t="s">
        <v>460</v>
      </c>
      <c r="AJ49" s="1453"/>
      <c r="AK49" s="1466"/>
      <c r="AL49" s="1467"/>
      <c r="AM49" s="1467"/>
      <c r="AN49" s="1467"/>
      <c r="AO49" s="1467"/>
      <c r="AP49" s="1467"/>
      <c r="AQ49" s="1468"/>
      <c r="AR49" s="56"/>
      <c r="AS49" s="35"/>
      <c r="BK49" s="1472"/>
      <c r="BL49" s="1472"/>
      <c r="BM49" s="1472"/>
      <c r="BN49" s="1472"/>
      <c r="BO49" s="1472"/>
      <c r="BP49" s="1472"/>
      <c r="BQ49" s="1472"/>
      <c r="BR49" s="1472"/>
      <c r="BS49" s="1472"/>
      <c r="BT49" s="1472"/>
      <c r="BU49" s="1472"/>
      <c r="BV49" s="1472"/>
      <c r="BZ49" s="76"/>
    </row>
    <row r="50" spans="1:79" ht="15" customHeight="1" x14ac:dyDescent="0.15">
      <c r="A50" s="42"/>
      <c r="B50" s="1543"/>
      <c r="C50" s="68"/>
      <c r="D50" s="71"/>
      <c r="E50" s="71"/>
      <c r="F50" s="72"/>
      <c r="G50" s="1423"/>
      <c r="H50" s="1424"/>
      <c r="I50" s="1424"/>
      <c r="J50" s="1424"/>
      <c r="K50" s="1424"/>
      <c r="L50" s="1425"/>
      <c r="M50" s="1435"/>
      <c r="N50" s="1436"/>
      <c r="O50" s="1443"/>
      <c r="P50" s="1444"/>
      <c r="Q50" s="1444"/>
      <c r="R50" s="1445"/>
      <c r="S50" s="1443"/>
      <c r="T50" s="1444"/>
      <c r="U50" s="1444"/>
      <c r="V50" s="1445"/>
      <c r="W50" s="1448"/>
      <c r="X50" s="1449"/>
      <c r="Y50" s="1449"/>
      <c r="Z50" s="1476" t="s">
        <v>93</v>
      </c>
      <c r="AA50" s="1476"/>
      <c r="AB50" s="1477"/>
      <c r="AC50" s="1478"/>
      <c r="AD50" s="1478"/>
      <c r="AE50" s="1478"/>
      <c r="AF50" s="1478"/>
      <c r="AG50" s="1478"/>
      <c r="AH50" s="1478"/>
      <c r="AI50" s="1478"/>
      <c r="AJ50" s="1478"/>
      <c r="AK50" s="1478"/>
      <c r="AL50" s="1478"/>
      <c r="AM50" s="1478"/>
      <c r="AN50" s="1478"/>
      <c r="AO50" s="1478"/>
      <c r="AP50" s="1478"/>
      <c r="AQ50" s="1479"/>
      <c r="AR50" s="56"/>
      <c r="AS50" s="35"/>
      <c r="BK50" s="1472"/>
      <c r="BL50" s="1472"/>
      <c r="BM50" s="1472"/>
      <c r="BN50" s="1472"/>
      <c r="BO50" s="1472"/>
      <c r="BP50" s="1472"/>
      <c r="BQ50" s="1472"/>
      <c r="BR50" s="1472"/>
      <c r="BS50" s="1472"/>
      <c r="BT50" s="1472"/>
      <c r="BU50" s="1472"/>
      <c r="BV50" s="1472"/>
      <c r="BZ50" s="76"/>
    </row>
    <row r="51" spans="1:79" ht="20.25" customHeight="1" x14ac:dyDescent="0.15">
      <c r="A51" s="42"/>
      <c r="B51" s="1543"/>
      <c r="C51" s="67"/>
      <c r="D51" s="69"/>
      <c r="E51" s="69"/>
      <c r="F51" s="69"/>
      <c r="G51" s="1420" t="s">
        <v>488</v>
      </c>
      <c r="H51" s="1421"/>
      <c r="I51" s="1421"/>
      <c r="J51" s="1421"/>
      <c r="K51" s="1421"/>
      <c r="L51" s="1422"/>
      <c r="M51" s="1433"/>
      <c r="N51" s="1434"/>
      <c r="O51" s="1440"/>
      <c r="P51" s="1441"/>
      <c r="Q51" s="1441"/>
      <c r="R51" s="1442"/>
      <c r="S51" s="1440"/>
      <c r="T51" s="1441"/>
      <c r="U51" s="1441"/>
      <c r="V51" s="1442"/>
      <c r="W51" s="1446"/>
      <c r="X51" s="1447"/>
      <c r="Y51" s="1447"/>
      <c r="Z51" s="1452" t="s">
        <v>484</v>
      </c>
      <c r="AA51" s="1453"/>
      <c r="AB51" s="1466"/>
      <c r="AC51" s="1467"/>
      <c r="AD51" s="1467"/>
      <c r="AE51" s="1467"/>
      <c r="AF51" s="1467"/>
      <c r="AG51" s="1467"/>
      <c r="AH51" s="1468"/>
      <c r="AI51" s="1452" t="s">
        <v>460</v>
      </c>
      <c r="AJ51" s="1469"/>
      <c r="AK51" s="1466"/>
      <c r="AL51" s="1467"/>
      <c r="AM51" s="1467"/>
      <c r="AN51" s="1467"/>
      <c r="AO51" s="1467"/>
      <c r="AP51" s="1467"/>
      <c r="AQ51" s="1468"/>
      <c r="AR51" s="56"/>
      <c r="AS51" s="35"/>
      <c r="BK51" s="1472"/>
      <c r="BL51" s="1472"/>
      <c r="BM51" s="1472"/>
      <c r="BN51" s="1472"/>
      <c r="BO51" s="1472"/>
      <c r="BP51" s="1472"/>
      <c r="BQ51" s="1472"/>
      <c r="BR51" s="1472"/>
      <c r="BS51" s="1472"/>
      <c r="BT51" s="1472"/>
      <c r="BU51" s="1472"/>
      <c r="BV51" s="1472"/>
      <c r="BZ51" s="76"/>
    </row>
    <row r="52" spans="1:79" ht="15" customHeight="1" x14ac:dyDescent="0.15">
      <c r="A52" s="42"/>
      <c r="B52" s="1543"/>
      <c r="C52" s="73" t="s">
        <v>489</v>
      </c>
      <c r="D52" s="74"/>
      <c r="E52" s="74"/>
      <c r="F52" s="75" t="s">
        <v>486</v>
      </c>
      <c r="G52" s="1426"/>
      <c r="H52" s="1427"/>
      <c r="I52" s="1427"/>
      <c r="J52" s="1427"/>
      <c r="K52" s="1427"/>
      <c r="L52" s="1428"/>
      <c r="M52" s="1438"/>
      <c r="N52" s="1439"/>
      <c r="O52" s="1443"/>
      <c r="P52" s="1444"/>
      <c r="Q52" s="1444"/>
      <c r="R52" s="1445"/>
      <c r="S52" s="1443"/>
      <c r="T52" s="1444"/>
      <c r="U52" s="1444"/>
      <c r="V52" s="1445"/>
      <c r="W52" s="1448"/>
      <c r="X52" s="1449"/>
      <c r="Y52" s="1449"/>
      <c r="Z52" s="1476" t="s">
        <v>93</v>
      </c>
      <c r="AA52" s="1476"/>
      <c r="AB52" s="1477"/>
      <c r="AC52" s="1478"/>
      <c r="AD52" s="1478"/>
      <c r="AE52" s="1478"/>
      <c r="AF52" s="1478"/>
      <c r="AG52" s="1478"/>
      <c r="AH52" s="1478"/>
      <c r="AI52" s="1478"/>
      <c r="AJ52" s="1478"/>
      <c r="AK52" s="1478"/>
      <c r="AL52" s="1478"/>
      <c r="AM52" s="1478"/>
      <c r="AN52" s="1478"/>
      <c r="AO52" s="1478"/>
      <c r="AP52" s="1478"/>
      <c r="AQ52" s="1479"/>
      <c r="AR52" s="56"/>
      <c r="AS52" s="35"/>
      <c r="BK52" s="1472"/>
      <c r="BL52" s="1472"/>
      <c r="BM52" s="1472"/>
      <c r="BN52" s="1472"/>
      <c r="BO52" s="1472"/>
      <c r="BP52" s="1472"/>
      <c r="BQ52" s="1472"/>
      <c r="BR52" s="1472"/>
      <c r="BS52" s="1472"/>
      <c r="BT52" s="1472"/>
      <c r="BU52" s="1472"/>
      <c r="BV52" s="1472"/>
      <c r="BZ52" s="76"/>
    </row>
    <row r="53" spans="1:79" ht="20.25" customHeight="1" x14ac:dyDescent="0.15">
      <c r="A53" s="42"/>
      <c r="B53" s="1543"/>
      <c r="C53" s="73" t="s">
        <v>490</v>
      </c>
      <c r="D53" s="63"/>
      <c r="E53" s="63"/>
      <c r="F53" s="63"/>
      <c r="G53" s="1426"/>
      <c r="H53" s="1427"/>
      <c r="I53" s="1427"/>
      <c r="J53" s="1427"/>
      <c r="K53" s="1427"/>
      <c r="L53" s="1428"/>
      <c r="M53" s="1438"/>
      <c r="N53" s="1439"/>
      <c r="O53" s="1440"/>
      <c r="P53" s="1441"/>
      <c r="Q53" s="1441"/>
      <c r="R53" s="1442"/>
      <c r="S53" s="1440"/>
      <c r="T53" s="1441"/>
      <c r="U53" s="1441"/>
      <c r="V53" s="1442"/>
      <c r="W53" s="1446"/>
      <c r="X53" s="1447"/>
      <c r="Y53" s="1447"/>
      <c r="Z53" s="1452" t="s">
        <v>484</v>
      </c>
      <c r="AA53" s="1453"/>
      <c r="AB53" s="1466"/>
      <c r="AC53" s="1467"/>
      <c r="AD53" s="1467"/>
      <c r="AE53" s="1467"/>
      <c r="AF53" s="1467"/>
      <c r="AG53" s="1467"/>
      <c r="AH53" s="1468"/>
      <c r="AI53" s="1452" t="s">
        <v>460</v>
      </c>
      <c r="AJ53" s="1453"/>
      <c r="AK53" s="1466"/>
      <c r="AL53" s="1467"/>
      <c r="AM53" s="1467"/>
      <c r="AN53" s="1467"/>
      <c r="AO53" s="1467"/>
      <c r="AP53" s="1467"/>
      <c r="AQ53" s="1468"/>
      <c r="AR53" s="56"/>
      <c r="AS53" s="35"/>
      <c r="BK53" s="1472"/>
      <c r="BL53" s="1472"/>
      <c r="BM53" s="1472"/>
      <c r="BN53" s="1472"/>
      <c r="BO53" s="1472"/>
      <c r="BP53" s="1472"/>
      <c r="BQ53" s="1472"/>
      <c r="BR53" s="1472"/>
      <c r="BS53" s="1472"/>
      <c r="BT53" s="1472"/>
      <c r="BU53" s="1472"/>
      <c r="BV53" s="1472"/>
      <c r="BZ53" s="76"/>
    </row>
    <row r="54" spans="1:79" ht="15" customHeight="1" x14ac:dyDescent="0.15">
      <c r="A54" s="42"/>
      <c r="B54" s="1543"/>
      <c r="C54" s="68"/>
      <c r="D54" s="61"/>
      <c r="E54" s="61"/>
      <c r="F54" s="61"/>
      <c r="G54" s="1423"/>
      <c r="H54" s="1424"/>
      <c r="I54" s="1424"/>
      <c r="J54" s="1424"/>
      <c r="K54" s="1424"/>
      <c r="L54" s="1425"/>
      <c r="M54" s="1435"/>
      <c r="N54" s="1436"/>
      <c r="O54" s="1443"/>
      <c r="P54" s="1444"/>
      <c r="Q54" s="1444"/>
      <c r="R54" s="1445"/>
      <c r="S54" s="1443"/>
      <c r="T54" s="1444"/>
      <c r="U54" s="1444"/>
      <c r="V54" s="1445"/>
      <c r="W54" s="1448"/>
      <c r="X54" s="1449"/>
      <c r="Y54" s="1449"/>
      <c r="Z54" s="1476" t="s">
        <v>93</v>
      </c>
      <c r="AA54" s="1476"/>
      <c r="AB54" s="1477"/>
      <c r="AC54" s="1478"/>
      <c r="AD54" s="1478"/>
      <c r="AE54" s="1478"/>
      <c r="AF54" s="1478"/>
      <c r="AG54" s="1478"/>
      <c r="AH54" s="1478"/>
      <c r="AI54" s="1478"/>
      <c r="AJ54" s="1478"/>
      <c r="AK54" s="1478"/>
      <c r="AL54" s="1478"/>
      <c r="AM54" s="1478"/>
      <c r="AN54" s="1478"/>
      <c r="AO54" s="1478"/>
      <c r="AP54" s="1478"/>
      <c r="AQ54" s="1479"/>
      <c r="AR54" s="56"/>
      <c r="AS54" s="35"/>
      <c r="BK54" s="1472"/>
      <c r="BL54" s="1472"/>
      <c r="BM54" s="1472"/>
      <c r="BN54" s="1472"/>
      <c r="BO54" s="1472"/>
      <c r="BP54" s="1472"/>
      <c r="BQ54" s="1472"/>
      <c r="BR54" s="1472"/>
      <c r="BS54" s="1472"/>
      <c r="BT54" s="1472"/>
      <c r="BU54" s="1472"/>
      <c r="BV54" s="1472"/>
      <c r="BZ54" s="76"/>
    </row>
    <row r="55" spans="1:79" ht="20.25" customHeight="1" x14ac:dyDescent="0.15">
      <c r="A55" s="42"/>
      <c r="B55" s="1543"/>
      <c r="C55" s="1538" t="s">
        <v>491</v>
      </c>
      <c r="D55" s="1539"/>
      <c r="E55" s="1539"/>
      <c r="F55" s="1539"/>
      <c r="G55" s="1539"/>
      <c r="H55" s="1539"/>
      <c r="I55" s="1539"/>
      <c r="J55" s="1539"/>
      <c r="K55" s="1539"/>
      <c r="L55" s="1540"/>
      <c r="M55" s="1433"/>
      <c r="N55" s="1434"/>
      <c r="O55" s="1440"/>
      <c r="P55" s="1441"/>
      <c r="Q55" s="1441"/>
      <c r="R55" s="1442"/>
      <c r="S55" s="1440"/>
      <c r="T55" s="1441"/>
      <c r="U55" s="1441"/>
      <c r="V55" s="1442"/>
      <c r="W55" s="1446"/>
      <c r="X55" s="1447"/>
      <c r="Y55" s="1447"/>
      <c r="Z55" s="1452" t="s">
        <v>492</v>
      </c>
      <c r="AA55" s="1453"/>
      <c r="AB55" s="1453"/>
      <c r="AC55" s="1466"/>
      <c r="AD55" s="1467"/>
      <c r="AE55" s="1467"/>
      <c r="AF55" s="1467"/>
      <c r="AG55" s="1467"/>
      <c r="AH55" s="1468"/>
      <c r="AI55" s="1452" t="s">
        <v>493</v>
      </c>
      <c r="AJ55" s="1453"/>
      <c r="AK55" s="1494"/>
      <c r="AL55" s="1494"/>
      <c r="AM55" s="1494"/>
      <c r="AN55" s="1494"/>
      <c r="AO55" s="1494"/>
      <c r="AP55" s="1494"/>
      <c r="AQ55" s="1494"/>
      <c r="AR55" s="56"/>
      <c r="AS55" s="35"/>
      <c r="BK55" s="1472"/>
      <c r="BL55" s="1472"/>
      <c r="BM55" s="1472"/>
      <c r="BN55" s="1472"/>
      <c r="BO55" s="1472"/>
      <c r="BP55" s="1472"/>
      <c r="BQ55" s="1472"/>
      <c r="BR55" s="1472"/>
      <c r="BS55" s="1472"/>
      <c r="BT55" s="1472"/>
      <c r="BU55" s="1472"/>
      <c r="BV55" s="1472"/>
      <c r="BZ55" s="76"/>
    </row>
    <row r="56" spans="1:79" ht="15" customHeight="1" x14ac:dyDescent="0.15">
      <c r="A56" s="42"/>
      <c r="B56" s="1543"/>
      <c r="C56" s="64" t="s">
        <v>494</v>
      </c>
      <c r="D56" s="65"/>
      <c r="E56" s="65"/>
      <c r="F56" s="1537"/>
      <c r="G56" s="1537"/>
      <c r="H56" s="1537"/>
      <c r="I56" s="1537"/>
      <c r="J56" s="65" t="s">
        <v>495</v>
      </c>
      <c r="K56" s="65"/>
      <c r="L56" s="65"/>
      <c r="M56" s="1435"/>
      <c r="N56" s="1436"/>
      <c r="O56" s="1443"/>
      <c r="P56" s="1444"/>
      <c r="Q56" s="1444"/>
      <c r="R56" s="1445"/>
      <c r="S56" s="1443"/>
      <c r="T56" s="1444"/>
      <c r="U56" s="1444"/>
      <c r="V56" s="1445"/>
      <c r="W56" s="1448"/>
      <c r="X56" s="1449"/>
      <c r="Y56" s="1449"/>
      <c r="Z56" s="1476" t="s">
        <v>93</v>
      </c>
      <c r="AA56" s="1476"/>
      <c r="AB56" s="1477"/>
      <c r="AC56" s="1478"/>
      <c r="AD56" s="1478"/>
      <c r="AE56" s="1478"/>
      <c r="AF56" s="1478"/>
      <c r="AG56" s="1478"/>
      <c r="AH56" s="1478"/>
      <c r="AI56" s="1478"/>
      <c r="AJ56" s="1478"/>
      <c r="AK56" s="1478"/>
      <c r="AL56" s="1478"/>
      <c r="AM56" s="1478"/>
      <c r="AN56" s="1478"/>
      <c r="AO56" s="1478"/>
      <c r="AP56" s="1478"/>
      <c r="AQ56" s="1479"/>
      <c r="AR56" s="56"/>
      <c r="AS56" s="35"/>
      <c r="BK56" s="1472"/>
      <c r="BL56" s="1472"/>
      <c r="BM56" s="1472"/>
      <c r="BN56" s="1472"/>
      <c r="BO56" s="1472"/>
      <c r="BP56" s="1472"/>
      <c r="BQ56" s="1472"/>
      <c r="BR56" s="1472"/>
      <c r="BS56" s="1472"/>
      <c r="BT56" s="1472"/>
      <c r="BU56" s="1472"/>
      <c r="BV56" s="1472"/>
      <c r="BZ56" s="76"/>
    </row>
    <row r="57" spans="1:79" ht="20.25" customHeight="1" x14ac:dyDescent="0.15">
      <c r="A57" s="42"/>
      <c r="B57" s="1543"/>
      <c r="C57" s="1538" t="s">
        <v>491</v>
      </c>
      <c r="D57" s="1539"/>
      <c r="E57" s="1539"/>
      <c r="F57" s="1539"/>
      <c r="G57" s="1539"/>
      <c r="H57" s="1539"/>
      <c r="I57" s="1539"/>
      <c r="J57" s="1539"/>
      <c r="K57" s="1539"/>
      <c r="L57" s="1540"/>
      <c r="M57" s="1433"/>
      <c r="N57" s="1434"/>
      <c r="O57" s="1440"/>
      <c r="P57" s="1441"/>
      <c r="Q57" s="1441"/>
      <c r="R57" s="1442"/>
      <c r="S57" s="1440"/>
      <c r="T57" s="1441"/>
      <c r="U57" s="1441"/>
      <c r="V57" s="1442"/>
      <c r="W57" s="1446"/>
      <c r="X57" s="1447"/>
      <c r="Y57" s="1447"/>
      <c r="Z57" s="1452" t="s">
        <v>492</v>
      </c>
      <c r="AA57" s="1453"/>
      <c r="AB57" s="1453"/>
      <c r="AC57" s="1466"/>
      <c r="AD57" s="1467"/>
      <c r="AE57" s="1467"/>
      <c r="AF57" s="1467"/>
      <c r="AG57" s="1467"/>
      <c r="AH57" s="1468"/>
      <c r="AI57" s="1452" t="s">
        <v>493</v>
      </c>
      <c r="AJ57" s="1469"/>
      <c r="AK57" s="1466"/>
      <c r="AL57" s="1467"/>
      <c r="AM57" s="1467"/>
      <c r="AN57" s="1467"/>
      <c r="AO57" s="1467"/>
      <c r="AP57" s="1467"/>
      <c r="AQ57" s="1468"/>
      <c r="AR57" s="56"/>
      <c r="AS57" s="35"/>
      <c r="BK57" s="1472"/>
      <c r="BL57" s="1472"/>
      <c r="BM57" s="1472"/>
      <c r="BN57" s="1472"/>
      <c r="BO57" s="1472"/>
      <c r="BP57" s="1472"/>
      <c r="BQ57" s="1472"/>
      <c r="BR57" s="1472"/>
      <c r="BS57" s="1472"/>
      <c r="BT57" s="1472"/>
      <c r="BU57" s="1472"/>
      <c r="BV57" s="1472"/>
      <c r="BZ57" s="76"/>
    </row>
    <row r="58" spans="1:79" ht="15" customHeight="1" x14ac:dyDescent="0.15">
      <c r="A58" s="42"/>
      <c r="B58" s="1543"/>
      <c r="C58" s="65" t="s">
        <v>496</v>
      </c>
      <c r="D58" s="65"/>
      <c r="E58" s="65"/>
      <c r="F58" s="1537"/>
      <c r="G58" s="1537"/>
      <c r="H58" s="1537"/>
      <c r="I58" s="1537"/>
      <c r="J58" s="65" t="s">
        <v>495</v>
      </c>
      <c r="K58" s="65"/>
      <c r="L58" s="65"/>
      <c r="M58" s="1435"/>
      <c r="N58" s="1436"/>
      <c r="O58" s="1443"/>
      <c r="P58" s="1444"/>
      <c r="Q58" s="1444"/>
      <c r="R58" s="1445"/>
      <c r="S58" s="1443"/>
      <c r="T58" s="1444"/>
      <c r="U58" s="1444"/>
      <c r="V58" s="1445"/>
      <c r="W58" s="1448"/>
      <c r="X58" s="1449"/>
      <c r="Y58" s="1449"/>
      <c r="Z58" s="1476" t="s">
        <v>93</v>
      </c>
      <c r="AA58" s="1476"/>
      <c r="AB58" s="1477"/>
      <c r="AC58" s="1478"/>
      <c r="AD58" s="1478"/>
      <c r="AE58" s="1478"/>
      <c r="AF58" s="1478"/>
      <c r="AG58" s="1478"/>
      <c r="AH58" s="1478"/>
      <c r="AI58" s="1478"/>
      <c r="AJ58" s="1478"/>
      <c r="AK58" s="1478"/>
      <c r="AL58" s="1478"/>
      <c r="AM58" s="1478"/>
      <c r="AN58" s="1478"/>
      <c r="AO58" s="1478"/>
      <c r="AP58" s="1478"/>
      <c r="AQ58" s="1479"/>
      <c r="AR58" s="56"/>
      <c r="AS58" s="35"/>
      <c r="BK58" s="1472"/>
      <c r="BL58" s="1472"/>
      <c r="BM58" s="1472"/>
      <c r="BN58" s="1472"/>
      <c r="BO58" s="1472"/>
      <c r="BP58" s="1472"/>
      <c r="BQ58" s="1472"/>
      <c r="BR58" s="1472"/>
      <c r="BS58" s="1472"/>
      <c r="BT58" s="1472"/>
      <c r="BU58" s="1472"/>
      <c r="BV58" s="1472"/>
      <c r="BZ58" s="76"/>
    </row>
    <row r="59" spans="1:79" ht="14.25" customHeight="1" x14ac:dyDescent="0.15">
      <c r="A59" s="42"/>
      <c r="B59" s="35"/>
      <c r="C59" s="77" t="s">
        <v>497</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72"/>
      <c r="BL59" s="1472"/>
      <c r="BM59" s="1472"/>
      <c r="BN59" s="1472"/>
      <c r="BO59" s="1472"/>
      <c r="BP59" s="1472"/>
      <c r="BQ59" s="1472"/>
      <c r="BR59" s="1472"/>
      <c r="BS59" s="1472"/>
      <c r="BT59" s="1472"/>
      <c r="BU59" s="1472"/>
      <c r="BV59" s="1472"/>
      <c r="BZ59" s="76"/>
    </row>
    <row r="60" spans="1:79" ht="14.25" customHeight="1" x14ac:dyDescent="0.15">
      <c r="A60" s="42"/>
      <c r="B60" s="1437" t="s">
        <v>498</v>
      </c>
      <c r="C60" s="1437"/>
      <c r="D60" s="1437"/>
      <c r="E60" s="1437"/>
      <c r="F60" s="1437"/>
      <c r="G60" s="1437"/>
      <c r="H60" s="1437"/>
      <c r="I60" s="1437"/>
      <c r="J60" s="1437"/>
      <c r="K60" s="1437"/>
      <c r="L60" s="1437"/>
      <c r="M60" s="1476" t="s">
        <v>499</v>
      </c>
      <c r="N60" s="1476"/>
      <c r="O60" s="1476"/>
      <c r="P60" s="1476"/>
      <c r="Q60" s="1476"/>
      <c r="R60" s="1476"/>
      <c r="S60" s="1476"/>
      <c r="T60" s="1476"/>
      <c r="U60" s="1476"/>
      <c r="V60" s="1476"/>
      <c r="W60" s="1476"/>
      <c r="X60" s="1476"/>
      <c r="Y60" s="1476"/>
      <c r="Z60" s="1476"/>
      <c r="AA60" s="1476"/>
      <c r="AB60" s="1450"/>
      <c r="AC60" s="1450"/>
      <c r="AD60" s="1450"/>
      <c r="AE60" s="1450"/>
      <c r="AF60" s="1450"/>
      <c r="AG60" s="1450"/>
      <c r="AH60" s="1450"/>
      <c r="AI60" s="1450"/>
      <c r="AJ60" s="1450"/>
      <c r="AK60" s="1450"/>
      <c r="AL60" s="1450"/>
      <c r="AM60" s="1450"/>
      <c r="AN60" s="1450"/>
      <c r="AO60" s="1450"/>
      <c r="AP60" s="1450"/>
      <c r="AQ60" s="1450"/>
      <c r="AR60" s="56"/>
      <c r="AS60" s="35"/>
      <c r="BK60" s="1472"/>
      <c r="BL60" s="1472"/>
      <c r="BM60" s="1472"/>
      <c r="BN60" s="1472"/>
      <c r="BO60" s="1472"/>
      <c r="BP60" s="1472"/>
      <c r="BQ60" s="1472"/>
      <c r="BR60" s="1472"/>
      <c r="BS60" s="1472"/>
      <c r="BT60" s="1472"/>
      <c r="BU60" s="1472"/>
      <c r="BV60" s="1472"/>
      <c r="BZ60" s="76"/>
    </row>
    <row r="61" spans="1:79" ht="14.25" customHeight="1" x14ac:dyDescent="0.15">
      <c r="A61" s="42"/>
      <c r="B61" s="1437"/>
      <c r="C61" s="1437"/>
      <c r="D61" s="1437"/>
      <c r="E61" s="1437"/>
      <c r="F61" s="1437"/>
      <c r="G61" s="1437"/>
      <c r="H61" s="1437"/>
      <c r="I61" s="1437"/>
      <c r="J61" s="1437"/>
      <c r="K61" s="1437"/>
      <c r="L61" s="1437"/>
      <c r="M61" s="1476" t="s">
        <v>500</v>
      </c>
      <c r="N61" s="1476"/>
      <c r="O61" s="1476"/>
      <c r="P61" s="1476"/>
      <c r="Q61" s="1476"/>
      <c r="R61" s="1476"/>
      <c r="S61" s="1476"/>
      <c r="T61" s="1476"/>
      <c r="U61" s="1476"/>
      <c r="V61" s="1476"/>
      <c r="W61" s="1476"/>
      <c r="X61" s="1476"/>
      <c r="Y61" s="1476"/>
      <c r="Z61" s="1476"/>
      <c r="AA61" s="1476"/>
      <c r="AB61" s="1450"/>
      <c r="AC61" s="1450"/>
      <c r="AD61" s="1450"/>
      <c r="AE61" s="1450"/>
      <c r="AF61" s="1450"/>
      <c r="AG61" s="1450"/>
      <c r="AH61" s="1450"/>
      <c r="AI61" s="1450"/>
      <c r="AJ61" s="1450"/>
      <c r="AK61" s="1450"/>
      <c r="AL61" s="1450"/>
      <c r="AM61" s="1450"/>
      <c r="AN61" s="1450"/>
      <c r="AO61" s="1450"/>
      <c r="AP61" s="1450"/>
      <c r="AQ61" s="1450"/>
      <c r="AR61" s="56"/>
      <c r="AS61" s="35"/>
      <c r="BK61" s="1472"/>
      <c r="BL61" s="1472"/>
      <c r="BM61" s="1472"/>
      <c r="BN61" s="1472"/>
      <c r="BO61" s="1472"/>
      <c r="BP61" s="1472"/>
      <c r="BQ61" s="1472"/>
      <c r="BR61" s="1472"/>
      <c r="BS61" s="1472"/>
      <c r="BT61" s="1472"/>
      <c r="BU61" s="1472"/>
      <c r="BV61" s="1472"/>
      <c r="BZ61" s="76"/>
      <c r="CA61" s="57"/>
    </row>
    <row r="62" spans="1:79" ht="14.25" customHeight="1" x14ac:dyDescent="0.15">
      <c r="A62" s="42"/>
      <c r="B62" s="1437"/>
      <c r="C62" s="1437"/>
      <c r="D62" s="1437"/>
      <c r="E62" s="1437"/>
      <c r="F62" s="1437"/>
      <c r="G62" s="1437"/>
      <c r="H62" s="1437"/>
      <c r="I62" s="1437"/>
      <c r="J62" s="1437"/>
      <c r="K62" s="1437"/>
      <c r="L62" s="1437"/>
      <c r="M62" s="1476" t="s">
        <v>501</v>
      </c>
      <c r="N62" s="1476"/>
      <c r="O62" s="1476"/>
      <c r="P62" s="1476"/>
      <c r="Q62" s="1476"/>
      <c r="R62" s="1476"/>
      <c r="S62" s="1476"/>
      <c r="T62" s="1476"/>
      <c r="U62" s="1476"/>
      <c r="V62" s="1476"/>
      <c r="W62" s="1476"/>
      <c r="X62" s="1476"/>
      <c r="Y62" s="1476"/>
      <c r="Z62" s="1476"/>
      <c r="AA62" s="1476"/>
      <c r="AB62" s="1450"/>
      <c r="AC62" s="1450"/>
      <c r="AD62" s="1450"/>
      <c r="AE62" s="1450"/>
      <c r="AF62" s="1450"/>
      <c r="AG62" s="1450"/>
      <c r="AH62" s="1450"/>
      <c r="AI62" s="1450"/>
      <c r="AJ62" s="1450"/>
      <c r="AK62" s="1450"/>
      <c r="AL62" s="1450"/>
      <c r="AM62" s="1450"/>
      <c r="AN62" s="1450"/>
      <c r="AO62" s="1450"/>
      <c r="AP62" s="1450"/>
      <c r="AQ62" s="1450"/>
      <c r="AR62" s="56"/>
      <c r="AS62" s="35"/>
      <c r="BL62" s="1472"/>
      <c r="BM62" s="1472"/>
      <c r="BN62" s="1472"/>
      <c r="BO62" s="1472"/>
      <c r="BP62" s="1472"/>
      <c r="BQ62" s="1472"/>
      <c r="BR62" s="1472"/>
      <c r="BS62" s="1472"/>
      <c r="BT62" s="1472"/>
      <c r="BU62" s="1472"/>
      <c r="BV62" s="1472"/>
      <c r="BZ62" s="76"/>
    </row>
    <row r="63" spans="1:79" ht="14.25" customHeight="1" x14ac:dyDescent="0.15">
      <c r="A63" s="42"/>
      <c r="B63" s="1437"/>
      <c r="C63" s="1437"/>
      <c r="D63" s="1437"/>
      <c r="E63" s="1437"/>
      <c r="F63" s="1437"/>
      <c r="G63" s="1437"/>
      <c r="H63" s="1437"/>
      <c r="I63" s="1437"/>
      <c r="J63" s="1437"/>
      <c r="K63" s="1437"/>
      <c r="L63" s="1437"/>
      <c r="M63" s="1495" t="s">
        <v>502</v>
      </c>
      <c r="N63" s="1495"/>
      <c r="O63" s="1495"/>
      <c r="P63" s="1495"/>
      <c r="Q63" s="1495"/>
      <c r="R63" s="1495"/>
      <c r="S63" s="1495"/>
      <c r="T63" s="1495"/>
      <c r="U63" s="1495"/>
      <c r="V63" s="1495"/>
      <c r="W63" s="1495"/>
      <c r="X63" s="1495"/>
      <c r="Y63" s="1495"/>
      <c r="Z63" s="1495"/>
      <c r="AA63" s="1495"/>
      <c r="AB63" s="1450"/>
      <c r="AC63" s="1450"/>
      <c r="AD63" s="1450"/>
      <c r="AE63" s="1450"/>
      <c r="AF63" s="1450"/>
      <c r="AG63" s="1450"/>
      <c r="AH63" s="1450"/>
      <c r="AI63" s="1450"/>
      <c r="AJ63" s="1450"/>
      <c r="AK63" s="1450"/>
      <c r="AL63" s="1450"/>
      <c r="AM63" s="1450"/>
      <c r="AN63" s="1450"/>
      <c r="AO63" s="1450"/>
      <c r="AP63" s="1450"/>
      <c r="AQ63" s="1450"/>
      <c r="AR63" s="56"/>
      <c r="AS63" s="35"/>
      <c r="BL63" s="1472"/>
      <c r="BM63" s="1472"/>
      <c r="BN63" s="1472"/>
      <c r="BO63" s="1472"/>
      <c r="BP63" s="1472"/>
      <c r="BQ63" s="1472"/>
      <c r="BR63" s="1472"/>
      <c r="BS63" s="1472"/>
      <c r="BT63" s="1472"/>
      <c r="BU63" s="1472"/>
      <c r="BV63" s="1472"/>
      <c r="BZ63" s="76"/>
    </row>
    <row r="64" spans="1:79" ht="14.25" customHeight="1" x14ac:dyDescent="0.15">
      <c r="A64" s="42"/>
      <c r="B64" s="1437"/>
      <c r="C64" s="1437"/>
      <c r="D64" s="1437"/>
      <c r="E64" s="1437"/>
      <c r="F64" s="1437"/>
      <c r="G64" s="1437"/>
      <c r="H64" s="1437"/>
      <c r="I64" s="1437"/>
      <c r="J64" s="1437"/>
      <c r="K64" s="1437"/>
      <c r="L64" s="1437"/>
      <c r="M64" s="1527"/>
      <c r="N64" s="1527"/>
      <c r="O64" s="1527"/>
      <c r="P64" s="1527"/>
      <c r="Q64" s="1527"/>
      <c r="R64" s="1527"/>
      <c r="S64" s="1527"/>
      <c r="T64" s="1527"/>
      <c r="U64" s="1527"/>
      <c r="V64" s="1527"/>
      <c r="W64" s="1527"/>
      <c r="X64" s="1527"/>
      <c r="Y64" s="1527"/>
      <c r="Z64" s="1527"/>
      <c r="AA64" s="1527"/>
      <c r="AB64" s="1463" t="s">
        <v>503</v>
      </c>
      <c r="AC64" s="1465"/>
      <c r="AD64" s="1485"/>
      <c r="AE64" s="1486"/>
      <c r="AF64" s="1486"/>
      <c r="AG64" s="1487"/>
      <c r="AH64" s="55" t="s">
        <v>153</v>
      </c>
      <c r="AI64" s="1463" t="s">
        <v>504</v>
      </c>
      <c r="AJ64" s="1464"/>
      <c r="AK64" s="1465"/>
      <c r="AL64" s="1485"/>
      <c r="AM64" s="1486"/>
      <c r="AN64" s="1486"/>
      <c r="AO64" s="1486"/>
      <c r="AP64" s="1487"/>
      <c r="AQ64" s="55" t="s">
        <v>505</v>
      </c>
      <c r="AR64" s="56"/>
      <c r="AS64" s="35"/>
      <c r="BL64" s="1472"/>
      <c r="BM64" s="1472"/>
      <c r="BN64" s="1472"/>
      <c r="BO64" s="1472"/>
      <c r="BP64" s="1472"/>
      <c r="BQ64" s="1472"/>
      <c r="BR64" s="1472"/>
      <c r="BS64" s="1472"/>
      <c r="BT64" s="1472"/>
      <c r="BU64" s="1472"/>
      <c r="BV64" s="1472"/>
      <c r="BZ64" s="76"/>
    </row>
    <row r="65" spans="1:78" ht="14.25" customHeight="1" x14ac:dyDescent="0.15">
      <c r="A65" s="42"/>
      <c r="B65" s="1437"/>
      <c r="C65" s="1437"/>
      <c r="D65" s="1437"/>
      <c r="E65" s="1437"/>
      <c r="F65" s="1437"/>
      <c r="G65" s="1437"/>
      <c r="H65" s="1437"/>
      <c r="I65" s="1437"/>
      <c r="J65" s="1437"/>
      <c r="K65" s="1437"/>
      <c r="L65" s="1437"/>
      <c r="M65" s="1541"/>
      <c r="N65" s="1541"/>
      <c r="O65" s="1541"/>
      <c r="P65" s="1541"/>
      <c r="Q65" s="1541"/>
      <c r="R65" s="1541"/>
      <c r="S65" s="1541"/>
      <c r="T65" s="1541"/>
      <c r="U65" s="1541"/>
      <c r="V65" s="1541"/>
      <c r="W65" s="1541"/>
      <c r="X65" s="1541"/>
      <c r="Y65" s="1541"/>
      <c r="Z65" s="1541"/>
      <c r="AA65" s="1541"/>
      <c r="AB65" s="1463" t="s">
        <v>506</v>
      </c>
      <c r="AC65" s="1465"/>
      <c r="AD65" s="1485"/>
      <c r="AE65" s="1486"/>
      <c r="AF65" s="1486"/>
      <c r="AG65" s="1487"/>
      <c r="AH65" s="55" t="s">
        <v>507</v>
      </c>
      <c r="AI65" s="1463" t="s">
        <v>508</v>
      </c>
      <c r="AJ65" s="1464"/>
      <c r="AK65" s="1465"/>
      <c r="AL65" s="1485"/>
      <c r="AM65" s="1486"/>
      <c r="AN65" s="1486"/>
      <c r="AO65" s="1486"/>
      <c r="AP65" s="1487"/>
      <c r="AQ65" s="55" t="s">
        <v>509</v>
      </c>
      <c r="AR65" s="56"/>
      <c r="AS65" s="35"/>
      <c r="AX65" s="57"/>
      <c r="BL65" s="1472"/>
      <c r="BM65" s="1472"/>
      <c r="BN65" s="1472"/>
      <c r="BO65" s="1472"/>
      <c r="BP65" s="1472"/>
      <c r="BQ65" s="1472"/>
      <c r="BR65" s="1472"/>
      <c r="BS65" s="1472"/>
      <c r="BT65" s="1472"/>
      <c r="BU65" s="1472"/>
      <c r="BV65" s="1472"/>
      <c r="BZ65" s="76"/>
    </row>
    <row r="66" spans="1:78" ht="14.25" customHeight="1" x14ac:dyDescent="0.15">
      <c r="A66" s="42"/>
      <c r="B66" s="1437"/>
      <c r="C66" s="1437"/>
      <c r="D66" s="1437"/>
      <c r="E66" s="1437"/>
      <c r="F66" s="1437"/>
      <c r="G66" s="1437"/>
      <c r="H66" s="1437"/>
      <c r="I66" s="1437"/>
      <c r="J66" s="1437"/>
      <c r="K66" s="1437"/>
      <c r="L66" s="1437"/>
      <c r="M66" s="1495" t="s">
        <v>510</v>
      </c>
      <c r="N66" s="1495"/>
      <c r="O66" s="1495"/>
      <c r="P66" s="1495"/>
      <c r="Q66" s="1495"/>
      <c r="R66" s="1495"/>
      <c r="S66" s="1495"/>
      <c r="T66" s="1495"/>
      <c r="U66" s="1495"/>
      <c r="V66" s="1495"/>
      <c r="W66" s="1495"/>
      <c r="X66" s="1495"/>
      <c r="Y66" s="1495"/>
      <c r="Z66" s="1495"/>
      <c r="AA66" s="1495"/>
      <c r="AB66" s="1546"/>
      <c r="AC66" s="1547"/>
      <c r="AD66" s="1547"/>
      <c r="AE66" s="1547"/>
      <c r="AF66" s="1547"/>
      <c r="AG66" s="1547"/>
      <c r="AH66" s="1547"/>
      <c r="AI66" s="1547"/>
      <c r="AJ66" s="1547"/>
      <c r="AK66" s="1547"/>
      <c r="AL66" s="1547"/>
      <c r="AM66" s="1547"/>
      <c r="AN66" s="1547"/>
      <c r="AO66" s="1547"/>
      <c r="AP66" s="1547"/>
      <c r="AQ66" s="1548"/>
      <c r="AR66" s="56"/>
      <c r="AS66" s="35"/>
      <c r="BL66" s="1472"/>
      <c r="BM66" s="1472"/>
      <c r="BN66" s="1472"/>
      <c r="BO66" s="1472"/>
      <c r="BP66" s="1472"/>
      <c r="BQ66" s="1472"/>
      <c r="BR66" s="1472"/>
      <c r="BS66" s="1472"/>
      <c r="BT66" s="1472"/>
      <c r="BU66" s="1472"/>
      <c r="BV66" s="1472"/>
    </row>
    <row r="67" spans="1:78" ht="14.25" customHeight="1" x14ac:dyDescent="0.15">
      <c r="A67" s="42"/>
      <c r="B67" s="1437"/>
      <c r="C67" s="1437"/>
      <c r="D67" s="1437"/>
      <c r="E67" s="1437"/>
      <c r="F67" s="1437"/>
      <c r="G67" s="1437"/>
      <c r="H67" s="1437"/>
      <c r="I67" s="1437"/>
      <c r="J67" s="1437"/>
      <c r="K67" s="1437"/>
      <c r="L67" s="1437"/>
      <c r="M67" s="1542"/>
      <c r="N67" s="1542"/>
      <c r="O67" s="1542"/>
      <c r="P67" s="1542"/>
      <c r="Q67" s="1542"/>
      <c r="R67" s="1542"/>
      <c r="S67" s="1542"/>
      <c r="T67" s="1542"/>
      <c r="U67" s="1542"/>
      <c r="V67" s="1542"/>
      <c r="W67" s="1542"/>
      <c r="X67" s="1542"/>
      <c r="Y67" s="1542"/>
      <c r="Z67" s="1542"/>
      <c r="AA67" s="1542"/>
      <c r="AB67" s="1549"/>
      <c r="AC67" s="1550"/>
      <c r="AD67" s="1550"/>
      <c r="AE67" s="1550"/>
      <c r="AF67" s="1550"/>
      <c r="AG67" s="1550"/>
      <c r="AH67" s="1550"/>
      <c r="AI67" s="1550"/>
      <c r="AJ67" s="1550"/>
      <c r="AK67" s="1550"/>
      <c r="AL67" s="1550"/>
      <c r="AM67" s="1550"/>
      <c r="AN67" s="1550"/>
      <c r="AO67" s="1550"/>
      <c r="AP67" s="1550"/>
      <c r="AQ67" s="1551"/>
      <c r="AR67" s="56"/>
      <c r="AS67" s="35"/>
    </row>
    <row r="68" spans="1:78" ht="14.25" customHeight="1" thickBot="1" x14ac:dyDescent="0.2">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sheetProtection password="E12F" sheet="1" objects="1" scenarios="1"/>
  <mergeCells count="435">
    <mergeCell ref="AB66:AQ67"/>
    <mergeCell ref="F1:L1"/>
    <mergeCell ref="AJ4:AR4"/>
    <mergeCell ref="BK59:BP59"/>
    <mergeCell ref="BQ59:BV59"/>
    <mergeCell ref="BQ53:BV53"/>
    <mergeCell ref="BK53:BP53"/>
    <mergeCell ref="BK54:BP54"/>
    <mergeCell ref="BK55:BP55"/>
    <mergeCell ref="BK56:BP56"/>
    <mergeCell ref="BQ54:BV54"/>
    <mergeCell ref="BQ55:BV55"/>
    <mergeCell ref="BQ56:BV56"/>
    <mergeCell ref="BQ57:BV57"/>
    <mergeCell ref="BQ49:BV49"/>
    <mergeCell ref="BQ50:BV50"/>
    <mergeCell ref="BQ51:BV51"/>
    <mergeCell ref="BQ52:BV52"/>
    <mergeCell ref="BQ42:BV42"/>
    <mergeCell ref="BQ43:BV43"/>
    <mergeCell ref="BQ44:BV44"/>
    <mergeCell ref="BQ58:BV58"/>
    <mergeCell ref="BK58:BP58"/>
    <mergeCell ref="BK57:BP57"/>
    <mergeCell ref="BK52:BP52"/>
    <mergeCell ref="AM17:AM18"/>
    <mergeCell ref="AN17:AP18"/>
    <mergeCell ref="BK18:BP18"/>
    <mergeCell ref="BK19:BP19"/>
    <mergeCell ref="BK34:BP34"/>
    <mergeCell ref="BK33:BP33"/>
    <mergeCell ref="BK40:BP40"/>
    <mergeCell ref="BK41:BP41"/>
    <mergeCell ref="BK42:BP42"/>
    <mergeCell ref="BK38:BP38"/>
    <mergeCell ref="BK20:BP20"/>
    <mergeCell ref="AK32:AQ32"/>
    <mergeCell ref="AI25:AQ25"/>
    <mergeCell ref="BK43:BP43"/>
    <mergeCell ref="BK35:BP35"/>
    <mergeCell ref="AB28:AQ28"/>
    <mergeCell ref="BK39:BP39"/>
    <mergeCell ref="AA17:AB18"/>
    <mergeCell ref="AB27:AH27"/>
    <mergeCell ref="AI26:AJ26"/>
    <mergeCell ref="Z37:AA37"/>
    <mergeCell ref="Z31:AA31"/>
    <mergeCell ref="BK51:BP51"/>
    <mergeCell ref="BK11:BP11"/>
    <mergeCell ref="BQ11:BV11"/>
    <mergeCell ref="BQ17:BV17"/>
    <mergeCell ref="BQ18:BV18"/>
    <mergeCell ref="BK46:BP46"/>
    <mergeCell ref="BQ45:BV45"/>
    <mergeCell ref="BK49:BP49"/>
    <mergeCell ref="BK50:BP50"/>
    <mergeCell ref="BQ12:BV12"/>
    <mergeCell ref="BK12:BP12"/>
    <mergeCell ref="BK13:BP13"/>
    <mergeCell ref="BQ13:BV13"/>
    <mergeCell ref="BQ23:BV23"/>
    <mergeCell ref="BQ24:BV24"/>
    <mergeCell ref="BK14:BP14"/>
    <mergeCell ref="BQ14:BV14"/>
    <mergeCell ref="BK15:BP15"/>
    <mergeCell ref="BQ15:BV15"/>
    <mergeCell ref="BK16:BP16"/>
    <mergeCell ref="BQ16:BV16"/>
    <mergeCell ref="BK21:BP21"/>
    <mergeCell ref="BK22:BP22"/>
    <mergeCell ref="BK23:BP23"/>
    <mergeCell ref="BK45:BP45"/>
    <mergeCell ref="BQ46:BV46"/>
    <mergeCell ref="BQ47:BV47"/>
    <mergeCell ref="BQ48:BV48"/>
    <mergeCell ref="BK32:BP32"/>
    <mergeCell ref="BK36:BP36"/>
    <mergeCell ref="BK37:BP37"/>
    <mergeCell ref="BQ40:BV40"/>
    <mergeCell ref="BQ41:BV41"/>
    <mergeCell ref="BK44:BP44"/>
    <mergeCell ref="BK47:BP47"/>
    <mergeCell ref="BK48:BP48"/>
    <mergeCell ref="BQ34:BV34"/>
    <mergeCell ref="BQ35:BV35"/>
    <mergeCell ref="BQ32:BV32"/>
    <mergeCell ref="BQ33:BV33"/>
    <mergeCell ref="AM9:AQ9"/>
    <mergeCell ref="AM11:AQ11"/>
    <mergeCell ref="AC9:AG9"/>
    <mergeCell ref="AH9:AL9"/>
    <mergeCell ref="AM10:AQ10"/>
    <mergeCell ref="AH11:AJ11"/>
    <mergeCell ref="AK11:AL11"/>
    <mergeCell ref="AC17:AH18"/>
    <mergeCell ref="AI17:AL18"/>
    <mergeCell ref="AP13:AQ13"/>
    <mergeCell ref="AC10:AF10"/>
    <mergeCell ref="AK10:AL10"/>
    <mergeCell ref="AH10:AJ10"/>
    <mergeCell ref="AC11:AF11"/>
    <mergeCell ref="AI16:AL16"/>
    <mergeCell ref="AC15:AH15"/>
    <mergeCell ref="AH13:AI13"/>
    <mergeCell ref="AJ13:AO13"/>
    <mergeCell ref="BK24:BP24"/>
    <mergeCell ref="BQ19:BV19"/>
    <mergeCell ref="BQ20:BV20"/>
    <mergeCell ref="BQ21:BV21"/>
    <mergeCell ref="BQ22:BV22"/>
    <mergeCell ref="BQ36:BV36"/>
    <mergeCell ref="BQ37:BV37"/>
    <mergeCell ref="BQ38:BV38"/>
    <mergeCell ref="BQ39:BV39"/>
    <mergeCell ref="BQ25:BV25"/>
    <mergeCell ref="BQ27:BV27"/>
    <mergeCell ref="BQ28:BV28"/>
    <mergeCell ref="BQ26:BV26"/>
    <mergeCell ref="BQ29:BV29"/>
    <mergeCell ref="AI55:AJ55"/>
    <mergeCell ref="AK55:AQ55"/>
    <mergeCell ref="Z57:AB57"/>
    <mergeCell ref="AC57:AH57"/>
    <mergeCell ref="AI57:AJ57"/>
    <mergeCell ref="AK57:AQ57"/>
    <mergeCell ref="AB41:AH41"/>
    <mergeCell ref="AI38:AJ38"/>
    <mergeCell ref="AB49:AH49"/>
    <mergeCell ref="AI49:AJ49"/>
    <mergeCell ref="AK49:AQ49"/>
    <mergeCell ref="AK45:AQ45"/>
    <mergeCell ref="Z43:AA43"/>
    <mergeCell ref="AB43:AH43"/>
    <mergeCell ref="AI43:AJ43"/>
    <mergeCell ref="Z45:AA45"/>
    <mergeCell ref="AB45:AH45"/>
    <mergeCell ref="AI45:AJ45"/>
    <mergeCell ref="Z49:AA49"/>
    <mergeCell ref="AB44:AQ44"/>
    <mergeCell ref="AK43:AQ43"/>
    <mergeCell ref="AK39:AQ39"/>
    <mergeCell ref="Z39:AA39"/>
    <mergeCell ref="Z42:AA42"/>
    <mergeCell ref="M67:AA67"/>
    <mergeCell ref="M66:AA66"/>
    <mergeCell ref="B21:B58"/>
    <mergeCell ref="AB64:AC64"/>
    <mergeCell ref="AD64:AG64"/>
    <mergeCell ref="AI64:AK64"/>
    <mergeCell ref="AL64:AP64"/>
    <mergeCell ref="M63:AA63"/>
    <mergeCell ref="AB61:AQ61"/>
    <mergeCell ref="AB62:AQ62"/>
    <mergeCell ref="M61:AA61"/>
    <mergeCell ref="M62:AA62"/>
    <mergeCell ref="AB35:AH35"/>
    <mergeCell ref="AB42:AQ42"/>
    <mergeCell ref="AI41:AJ41"/>
    <mergeCell ref="AK41:AQ41"/>
    <mergeCell ref="AB38:AH38"/>
    <mergeCell ref="AB39:AH39"/>
    <mergeCell ref="AI35:AJ35"/>
    <mergeCell ref="AK35:AQ35"/>
    <mergeCell ref="AI36:AJ36"/>
    <mergeCell ref="AK36:AQ36"/>
    <mergeCell ref="AI39:AJ39"/>
    <mergeCell ref="G47:L50"/>
    <mergeCell ref="M47:N50"/>
    <mergeCell ref="G51:L54"/>
    <mergeCell ref="M51:N54"/>
    <mergeCell ref="M60:AA60"/>
    <mergeCell ref="F58:I58"/>
    <mergeCell ref="F56:I56"/>
    <mergeCell ref="O55:R56"/>
    <mergeCell ref="O57:R58"/>
    <mergeCell ref="S57:V58"/>
    <mergeCell ref="S55:V56"/>
    <mergeCell ref="W55:Y56"/>
    <mergeCell ref="W57:Y58"/>
    <mergeCell ref="Z56:AA56"/>
    <mergeCell ref="Z58:AA58"/>
    <mergeCell ref="C55:L55"/>
    <mergeCell ref="M55:N56"/>
    <mergeCell ref="M57:N58"/>
    <mergeCell ref="C57:L57"/>
    <mergeCell ref="Z55:AB55"/>
    <mergeCell ref="B60:L67"/>
    <mergeCell ref="AB60:AQ60"/>
    <mergeCell ref="M65:AA65"/>
    <mergeCell ref="W47:Y48"/>
    <mergeCell ref="W49:Y50"/>
    <mergeCell ref="G41:L42"/>
    <mergeCell ref="O32:R33"/>
    <mergeCell ref="S32:V33"/>
    <mergeCell ref="G29:L34"/>
    <mergeCell ref="O43:R44"/>
    <mergeCell ref="O45:R46"/>
    <mergeCell ref="S43:V44"/>
    <mergeCell ref="S45:V46"/>
    <mergeCell ref="M41:N42"/>
    <mergeCell ref="O36:R36"/>
    <mergeCell ref="M35:N37"/>
    <mergeCell ref="M29:N34"/>
    <mergeCell ref="G35:L37"/>
    <mergeCell ref="G38:L40"/>
    <mergeCell ref="M38:N40"/>
    <mergeCell ref="G43:L46"/>
    <mergeCell ref="M43:N46"/>
    <mergeCell ref="O31:Y31"/>
    <mergeCell ref="O41:R42"/>
    <mergeCell ref="S41:V42"/>
    <mergeCell ref="W36:Y36"/>
    <mergeCell ref="S35:V35"/>
    <mergeCell ref="S36:V36"/>
    <mergeCell ref="O38:R38"/>
    <mergeCell ref="S47:V48"/>
    <mergeCell ref="S49:V50"/>
    <mergeCell ref="S19:V20"/>
    <mergeCell ref="AC19:AL20"/>
    <mergeCell ref="AM19:AQ20"/>
    <mergeCell ref="S29:V30"/>
    <mergeCell ref="Z29:AA29"/>
    <mergeCell ref="Z30:AA30"/>
    <mergeCell ref="AB29:AH29"/>
    <mergeCell ref="AB30:AH30"/>
    <mergeCell ref="AI29:AJ29"/>
    <mergeCell ref="O28:Y28"/>
    <mergeCell ref="W29:Y30"/>
    <mergeCell ref="AI30:AQ30"/>
    <mergeCell ref="AK29:AQ29"/>
    <mergeCell ref="AK22:AQ22"/>
    <mergeCell ref="AI23:AQ23"/>
    <mergeCell ref="AI27:AJ27"/>
    <mergeCell ref="S24:V25"/>
    <mergeCell ref="O29:R30"/>
    <mergeCell ref="O27:R27"/>
    <mergeCell ref="Z34:AA34"/>
    <mergeCell ref="Z28:AA28"/>
    <mergeCell ref="Z38:AA38"/>
    <mergeCell ref="AB34:AQ34"/>
    <mergeCell ref="Z40:AA40"/>
    <mergeCell ref="AB63:AQ63"/>
    <mergeCell ref="M64:AA64"/>
    <mergeCell ref="W53:Y54"/>
    <mergeCell ref="W51:Y52"/>
    <mergeCell ref="W43:Y44"/>
    <mergeCell ref="W35:Y35"/>
    <mergeCell ref="Z32:AA32"/>
    <mergeCell ref="Z33:AA33"/>
    <mergeCell ref="AB32:AH32"/>
    <mergeCell ref="AB33:AH33"/>
    <mergeCell ref="AI32:AJ32"/>
    <mergeCell ref="W32:Y33"/>
    <mergeCell ref="AI33:AQ33"/>
    <mergeCell ref="W45:Y46"/>
    <mergeCell ref="O47:R48"/>
    <mergeCell ref="O51:R52"/>
    <mergeCell ref="O53:R54"/>
    <mergeCell ref="S53:V54"/>
    <mergeCell ref="S51:V52"/>
    <mergeCell ref="O49:R50"/>
    <mergeCell ref="S38:V38"/>
    <mergeCell ref="Z41:AA41"/>
    <mergeCell ref="Z13:AA13"/>
    <mergeCell ref="AP12:AQ12"/>
    <mergeCell ref="W26:Y26"/>
    <mergeCell ref="AI24:AJ24"/>
    <mergeCell ref="AK24:AQ24"/>
    <mergeCell ref="Z26:AA26"/>
    <mergeCell ref="AB26:AH26"/>
    <mergeCell ref="AK26:AQ26"/>
    <mergeCell ref="AQ17:AQ18"/>
    <mergeCell ref="AM14:AQ16"/>
    <mergeCell ref="AC14:AH14"/>
    <mergeCell ref="AH12:AI12"/>
    <mergeCell ref="AJ12:AO12"/>
    <mergeCell ref="AC16:AH16"/>
    <mergeCell ref="AI14:AL14"/>
    <mergeCell ref="AI15:AL15"/>
    <mergeCell ref="Z12:AA12"/>
    <mergeCell ref="M9:N9"/>
    <mergeCell ref="M10:N11"/>
    <mergeCell ref="G9:L9"/>
    <mergeCell ref="O9:R9"/>
    <mergeCell ref="O11:R11"/>
    <mergeCell ref="W9:AB9"/>
    <mergeCell ref="S9:V9"/>
    <mergeCell ref="O10:R10"/>
    <mergeCell ref="S10:V10"/>
    <mergeCell ref="W10:X10"/>
    <mergeCell ref="Z10:AA10"/>
    <mergeCell ref="W11:X11"/>
    <mergeCell ref="S11:V11"/>
    <mergeCell ref="G10:G11"/>
    <mergeCell ref="H10:L10"/>
    <mergeCell ref="H11:L11"/>
    <mergeCell ref="Z11:AA11"/>
    <mergeCell ref="S17:V18"/>
    <mergeCell ref="O14:R14"/>
    <mergeCell ref="O13:R13"/>
    <mergeCell ref="S12:V12"/>
    <mergeCell ref="S14:V14"/>
    <mergeCell ref="S13:V13"/>
    <mergeCell ref="O17:R18"/>
    <mergeCell ref="W13:X13"/>
    <mergeCell ref="W12:X12"/>
    <mergeCell ref="O37:Y37"/>
    <mergeCell ref="O34:Y34"/>
    <mergeCell ref="O40:Y40"/>
    <mergeCell ref="O35:R35"/>
    <mergeCell ref="W39:Y39"/>
    <mergeCell ref="O39:R39"/>
    <mergeCell ref="W38:Y38"/>
    <mergeCell ref="S39:V39"/>
    <mergeCell ref="W41:Y42"/>
    <mergeCell ref="BW9:CB9"/>
    <mergeCell ref="BK9:BP9"/>
    <mergeCell ref="BK10:BP10"/>
    <mergeCell ref="BQ10:BV10"/>
    <mergeCell ref="Z47:AA47"/>
    <mergeCell ref="AB47:AH47"/>
    <mergeCell ref="AB37:AQ37"/>
    <mergeCell ref="AB31:AQ31"/>
    <mergeCell ref="AB36:AH36"/>
    <mergeCell ref="Z35:AA35"/>
    <mergeCell ref="Z36:AA36"/>
    <mergeCell ref="AI47:AJ47"/>
    <mergeCell ref="AK47:AQ47"/>
    <mergeCell ref="BK17:BP17"/>
    <mergeCell ref="BK25:BP25"/>
    <mergeCell ref="BK26:BP26"/>
    <mergeCell ref="BK27:BP27"/>
    <mergeCell ref="BK28:BP28"/>
    <mergeCell ref="BK29:BP29"/>
    <mergeCell ref="Z46:AA46"/>
    <mergeCell ref="AB46:AQ46"/>
    <mergeCell ref="AK38:AQ38"/>
    <mergeCell ref="AB40:AQ40"/>
    <mergeCell ref="Z44:AA44"/>
    <mergeCell ref="BK61:BP61"/>
    <mergeCell ref="BQ60:BV60"/>
    <mergeCell ref="BQ61:BV61"/>
    <mergeCell ref="BQ62:BV62"/>
    <mergeCell ref="BQ63:BV63"/>
    <mergeCell ref="BQ64:BV64"/>
    <mergeCell ref="BQ65:BV65"/>
    <mergeCell ref="Z48:AA48"/>
    <mergeCell ref="AB48:AQ48"/>
    <mergeCell ref="AK51:AQ51"/>
    <mergeCell ref="Z51:AA51"/>
    <mergeCell ref="AB51:AH51"/>
    <mergeCell ref="AI51:AJ51"/>
    <mergeCell ref="Z53:AA53"/>
    <mergeCell ref="AB53:AH53"/>
    <mergeCell ref="AI53:AJ53"/>
    <mergeCell ref="AB56:AQ56"/>
    <mergeCell ref="AB58:AQ58"/>
    <mergeCell ref="AK53:AQ53"/>
    <mergeCell ref="AB65:AC65"/>
    <mergeCell ref="AD65:AG65"/>
    <mergeCell ref="AI65:AK65"/>
    <mergeCell ref="AL65:AP65"/>
    <mergeCell ref="AC55:AH55"/>
    <mergeCell ref="BQ66:BV66"/>
    <mergeCell ref="A1:E1"/>
    <mergeCell ref="AO1:AS1"/>
    <mergeCell ref="BL62:BP62"/>
    <mergeCell ref="BL63:BP63"/>
    <mergeCell ref="BL64:BP64"/>
    <mergeCell ref="BL65:BP65"/>
    <mergeCell ref="BL66:BP66"/>
    <mergeCell ref="BQ9:BV9"/>
    <mergeCell ref="AH7:AQ7"/>
    <mergeCell ref="Z54:AA54"/>
    <mergeCell ref="AB54:AQ54"/>
    <mergeCell ref="Z52:AA52"/>
    <mergeCell ref="AB52:AQ52"/>
    <mergeCell ref="G12:L13"/>
    <mergeCell ref="AC12:AD12"/>
    <mergeCell ref="AF12:AG12"/>
    <mergeCell ref="AC13:AD13"/>
    <mergeCell ref="AF13:AG13"/>
    <mergeCell ref="BK60:BP60"/>
    <mergeCell ref="Z50:AA50"/>
    <mergeCell ref="AB50:AQ50"/>
    <mergeCell ref="G19:L20"/>
    <mergeCell ref="W19:Z20"/>
    <mergeCell ref="B5:Y7"/>
    <mergeCell ref="M26:N28"/>
    <mergeCell ref="C21:F21"/>
    <mergeCell ref="AA19:AB20"/>
    <mergeCell ref="M17:N18"/>
    <mergeCell ref="M19:N20"/>
    <mergeCell ref="AK27:AQ27"/>
    <mergeCell ref="Z22:AA22"/>
    <mergeCell ref="Z23:AA23"/>
    <mergeCell ref="Z24:AA24"/>
    <mergeCell ref="Z25:AA25"/>
    <mergeCell ref="AB22:AH22"/>
    <mergeCell ref="AB23:AH23"/>
    <mergeCell ref="AB24:AH24"/>
    <mergeCell ref="AB25:AH25"/>
    <mergeCell ref="AI22:AJ22"/>
    <mergeCell ref="O19:R20"/>
    <mergeCell ref="S22:V23"/>
    <mergeCell ref="G21:L21"/>
    <mergeCell ref="M24:N25"/>
    <mergeCell ref="W22:Y23"/>
    <mergeCell ref="W21:Y21"/>
    <mergeCell ref="Z21:AQ21"/>
    <mergeCell ref="S21:V21"/>
    <mergeCell ref="G24:L25"/>
    <mergeCell ref="G26:L28"/>
    <mergeCell ref="G17:L18"/>
    <mergeCell ref="W17:Z18"/>
    <mergeCell ref="M12:N13"/>
    <mergeCell ref="G14:L16"/>
    <mergeCell ref="M14:N16"/>
    <mergeCell ref="G22:L23"/>
    <mergeCell ref="M22:N23"/>
    <mergeCell ref="M21:N21"/>
    <mergeCell ref="O24:R25"/>
    <mergeCell ref="W24:Y25"/>
    <mergeCell ref="S26:V26"/>
    <mergeCell ref="S27:V27"/>
    <mergeCell ref="O21:R21"/>
    <mergeCell ref="W27:Y27"/>
    <mergeCell ref="Z27:AA27"/>
    <mergeCell ref="O22:R23"/>
    <mergeCell ref="O26:R26"/>
    <mergeCell ref="O15:R16"/>
    <mergeCell ref="S15:V16"/>
    <mergeCell ref="W14:Z16"/>
    <mergeCell ref="AA14:AB16"/>
    <mergeCell ref="O12:R12"/>
  </mergeCells>
  <phoneticPr fontId="2"/>
  <conditionalFormatting sqref="F56 F58">
    <cfRule type="expression" dxfId="77" priority="1">
      <formula>F56=""</formula>
    </cfRule>
  </conditionalFormatting>
  <conditionalFormatting sqref="H11">
    <cfRule type="expression" dxfId="76" priority="40">
      <formula>$H$11=""</formula>
    </cfRule>
  </conditionalFormatting>
  <conditionalFormatting sqref="H10:L10">
    <cfRule type="expression" dxfId="75" priority="64">
      <formula>$H$10=""</formula>
    </cfRule>
  </conditionalFormatting>
  <conditionalFormatting sqref="M10">
    <cfRule type="expression" dxfId="74" priority="41">
      <formula>$M$10=""</formula>
    </cfRule>
  </conditionalFormatting>
  <conditionalFormatting sqref="M12">
    <cfRule type="expression" dxfId="73" priority="43">
      <formula>$M$12=""</formula>
    </cfRule>
  </conditionalFormatting>
  <conditionalFormatting sqref="M14">
    <cfRule type="expression" dxfId="72" priority="42">
      <formula>$M$14=""</formula>
    </cfRule>
  </conditionalFormatting>
  <conditionalFormatting sqref="M17">
    <cfRule type="expression" dxfId="71" priority="44">
      <formula>$M$17=""</formula>
    </cfRule>
  </conditionalFormatting>
  <conditionalFormatting sqref="M19">
    <cfRule type="expression" dxfId="70" priority="45">
      <formula>$M$19=""</formula>
    </cfRule>
  </conditionalFormatting>
  <conditionalFormatting sqref="M55 O55 S55 W55 AC55 M57 O57 S57 W57 AC57">
    <cfRule type="expression" dxfId="69" priority="3">
      <formula>M55=""</formula>
    </cfRule>
  </conditionalFormatting>
  <conditionalFormatting sqref="O10">
    <cfRule type="expression" dxfId="68" priority="46">
      <formula>$O$10=""</formula>
    </cfRule>
  </conditionalFormatting>
  <conditionalFormatting sqref="O11">
    <cfRule type="expression" dxfId="67" priority="47">
      <formula>$O$11=""</formula>
    </cfRule>
  </conditionalFormatting>
  <conditionalFormatting sqref="O12">
    <cfRule type="expression" dxfId="66" priority="48">
      <formula>$O$12=""</formula>
    </cfRule>
  </conditionalFormatting>
  <conditionalFormatting sqref="O13">
    <cfRule type="expression" dxfId="65" priority="49">
      <formula>$O$13=""</formula>
    </cfRule>
  </conditionalFormatting>
  <conditionalFormatting sqref="O14">
    <cfRule type="expression" dxfId="64" priority="50">
      <formula>$O$14=""</formula>
    </cfRule>
  </conditionalFormatting>
  <conditionalFormatting sqref="O15">
    <cfRule type="expression" dxfId="63" priority="51">
      <formula>$O$15=""</formula>
    </cfRule>
  </conditionalFormatting>
  <conditionalFormatting sqref="O17">
    <cfRule type="expression" dxfId="62" priority="52">
      <formula>$O$17=""</formula>
    </cfRule>
  </conditionalFormatting>
  <conditionalFormatting sqref="O19">
    <cfRule type="expression" dxfId="61" priority="53">
      <formula>$O$19=""</formula>
    </cfRule>
  </conditionalFormatting>
  <conditionalFormatting sqref="O22:Y27 M26 M29 O29:Y30 O32:Y33 M35 O35:Y36 M38 O38:Y39 M41:Y54">
    <cfRule type="expression" dxfId="60" priority="5">
      <formula>M22=""</formula>
    </cfRule>
  </conditionalFormatting>
  <conditionalFormatting sqref="S10">
    <cfRule type="expression" dxfId="59" priority="54">
      <formula>$S$10=""</formula>
    </cfRule>
  </conditionalFormatting>
  <conditionalFormatting sqref="S11">
    <cfRule type="expression" dxfId="58" priority="55">
      <formula>$S$11=""</formula>
    </cfRule>
  </conditionalFormatting>
  <conditionalFormatting sqref="S12">
    <cfRule type="expression" dxfId="57" priority="56">
      <formula>$S$12=""</formula>
    </cfRule>
  </conditionalFormatting>
  <conditionalFormatting sqref="S13">
    <cfRule type="expression" dxfId="56" priority="57">
      <formula>$S$13=""</formula>
    </cfRule>
  </conditionalFormatting>
  <conditionalFormatting sqref="S14">
    <cfRule type="expression" dxfId="55" priority="58">
      <formula>$S$14=""</formula>
    </cfRule>
  </conditionalFormatting>
  <conditionalFormatting sqref="S15">
    <cfRule type="expression" dxfId="54" priority="59">
      <formula>$S$15=""</formula>
    </cfRule>
  </conditionalFormatting>
  <conditionalFormatting sqref="S17">
    <cfRule type="expression" dxfId="53" priority="60">
      <formula>$S$17=""</formula>
    </cfRule>
  </conditionalFormatting>
  <conditionalFormatting sqref="S19">
    <cfRule type="expression" dxfId="52" priority="61">
      <formula>$S$19=""</formula>
    </cfRule>
  </conditionalFormatting>
  <conditionalFormatting sqref="W10">
    <cfRule type="expression" dxfId="51" priority="62">
      <formula>$W$10=""</formula>
    </cfRule>
  </conditionalFormatting>
  <conditionalFormatting sqref="W11">
    <cfRule type="expression" dxfId="50" priority="63">
      <formula>$W$11=""</formula>
    </cfRule>
  </conditionalFormatting>
  <conditionalFormatting sqref="W12">
    <cfRule type="expression" dxfId="49" priority="18">
      <formula>$W$12=""</formula>
    </cfRule>
  </conditionalFormatting>
  <conditionalFormatting sqref="W13">
    <cfRule type="expression" dxfId="48" priority="19">
      <formula>$W$13=""</formula>
    </cfRule>
  </conditionalFormatting>
  <conditionalFormatting sqref="W14">
    <cfRule type="expression" dxfId="47" priority="20">
      <formula>$W$14=""</formula>
    </cfRule>
  </conditionalFormatting>
  <conditionalFormatting sqref="W17:Z20">
    <cfRule type="expression" dxfId="46" priority="11">
      <formula>W17=""</formula>
    </cfRule>
  </conditionalFormatting>
  <conditionalFormatting sqref="Z10:Z13">
    <cfRule type="expression" dxfId="45" priority="17">
      <formula>Z10=""</formula>
    </cfRule>
  </conditionalFormatting>
  <conditionalFormatting sqref="AB60:AB63 AD64:AD65 AL64:AL65">
    <cfRule type="expression" dxfId="44" priority="2">
      <formula>AB60=""</formula>
    </cfRule>
  </conditionalFormatting>
  <conditionalFormatting sqref="AC12:AC13">
    <cfRule type="expression" dxfId="43" priority="16">
      <formula>AC12=""</formula>
    </cfRule>
  </conditionalFormatting>
  <conditionalFormatting sqref="AC10:AF11">
    <cfRule type="expression" dxfId="42" priority="14">
      <formula>AC10=""</formula>
    </cfRule>
  </conditionalFormatting>
  <conditionalFormatting sqref="AF12:AG13">
    <cfRule type="expression" dxfId="41" priority="15">
      <formula>AF12=""</formula>
    </cfRule>
  </conditionalFormatting>
  <conditionalFormatting sqref="AH10:AJ11">
    <cfRule type="expression" dxfId="40" priority="13">
      <formula>AH10=""</formula>
    </cfRule>
  </conditionalFormatting>
  <conditionalFormatting sqref="AI14:AL18">
    <cfRule type="expression" dxfId="39" priority="8">
      <formula>AI14=""</formula>
    </cfRule>
  </conditionalFormatting>
  <conditionalFormatting sqref="AJ12:AO13">
    <cfRule type="expression" dxfId="38" priority="10">
      <formula>AJ12=""</formula>
    </cfRule>
  </conditionalFormatting>
  <conditionalFormatting sqref="AK22 AB22:AH27 AK24 AK26:AK27 AK29 AB29:AH30 AK32 AB32:AH33 AB35:AH36 AK35:AK36 AB38:AH39 AK38:AQ39 AB41 AK41 AB43 AK43 AB45 AK45 AB47 AK47 AB49 AK49 AB51 AK51 AB53 AK53 AK55 AK57">
    <cfRule type="expression" dxfId="37" priority="4">
      <formula>AB22=""</formula>
    </cfRule>
  </conditionalFormatting>
  <conditionalFormatting sqref="AN17">
    <cfRule type="expression" dxfId="36" priority="7">
      <formula>AS17=""</formula>
    </cfRule>
  </conditionalFormatting>
  <dataValidations count="3">
    <dataValidation type="list" allowBlank="1" showInputMessage="1" showErrorMessage="1" sqref="M10:N11 M14:N15 M26:N27 M38:N40 M43:N44" xr:uid="{AFE9C694-5E77-4D12-9C5D-0FB627CE7A9E}">
      <formula1>"主,2"</formula1>
    </dataValidation>
    <dataValidation type="list" allowBlank="1" showInputMessage="1" showErrorMessage="1" sqref="M29:N37 M47:N49 M51:N53" xr:uid="{6F15EF56-B866-4F41-BB6E-DB9A21FD8234}">
      <formula1>"主,2,設置無し"</formula1>
    </dataValidation>
    <dataValidation type="list" allowBlank="1" showInputMessage="1" showErrorMessage="1" sqref="AB60:AQ63" xr:uid="{11E2C6AA-8579-4BD2-BA9A-CEB81E072E9F}">
      <formula1>"有,無"</formula1>
    </dataValidation>
  </dataValidations>
  <hyperlinks>
    <hyperlink ref="A1" location="はじめに!A1" display="＜はじめにへ" xr:uid="{EE00D3C0-1F53-4178-A5B9-FF59A2DDB3C2}"/>
    <hyperlink ref="A1:E1" location="入力シート!Print_Area" display="＜入力シートへ" xr:uid="{87D28C30-72A8-46AA-8F23-17C6788C1102}"/>
    <hyperlink ref="AO1:AS1" location="おわりに!Print_Area" display="おわりに＞" xr:uid="{36CF2CD8-36FC-4166-81BC-E51D2F534AEE}"/>
  </hyperlinks>
  <pageMargins left="0.64" right="0.3" top="0.65" bottom="0.6" header="0.51200000000000001" footer="0.51200000000000001"/>
  <pageSetup paperSize="9" scale="7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95D8-B3E7-4904-96DC-7ACCD2C74093}">
  <sheetPr codeName="Sheet21">
    <pageSetUpPr fitToPage="1"/>
  </sheetPr>
  <dimension ref="A1:CB68"/>
  <sheetViews>
    <sheetView showGridLines="0" view="pageBreakPreview" zoomScale="80" zoomScaleNormal="100" zoomScaleSheetLayoutView="80" workbookViewId="0">
      <pane ySplit="1" topLeftCell="A2" activePane="bottomLeft" state="frozen"/>
      <selection activeCell="U1" sqref="U1:V1"/>
      <selection pane="bottomLeft" activeCell="F2" sqref="F2"/>
    </sheetView>
  </sheetViews>
  <sheetFormatPr defaultColWidth="2.625" defaultRowHeight="14.25" customHeight="1" x14ac:dyDescent="0.15"/>
  <cols>
    <col min="1" max="13" width="2.625" style="34"/>
    <col min="14" max="14" width="10.125" style="34" customWidth="1"/>
    <col min="15" max="18" width="3.625" style="34" customWidth="1"/>
    <col min="19" max="27" width="2.625" style="34"/>
    <col min="28" max="28" width="3.375" style="34" bestFit="1" customWidth="1"/>
    <col min="29" max="62" width="2.625" style="34"/>
    <col min="63" max="80" width="2.625" style="34" customWidth="1"/>
    <col min="81" max="16384" width="2.625" style="34"/>
  </cols>
  <sheetData>
    <row r="1" spans="1:80" ht="20.100000000000001" customHeight="1" thickBot="1" x14ac:dyDescent="0.2">
      <c r="A1" s="1016" t="s">
        <v>216</v>
      </c>
      <c r="B1" s="1016"/>
      <c r="C1" s="1016"/>
      <c r="D1" s="1016"/>
      <c r="E1" s="1016"/>
      <c r="F1" s="1552"/>
      <c r="G1" s="1552"/>
      <c r="H1" s="1552"/>
      <c r="I1" s="1552"/>
      <c r="J1" s="1552"/>
      <c r="K1" s="1552"/>
      <c r="L1" s="1552"/>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473" t="s">
        <v>218</v>
      </c>
      <c r="AP1" s="1473"/>
      <c r="AQ1" s="1473"/>
      <c r="AR1" s="1473"/>
      <c r="AS1" s="1473"/>
    </row>
    <row r="2" spans="1:80" ht="14.25" customHeight="1" thickTop="1" x14ac:dyDescent="0.15">
      <c r="A2" s="35"/>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7" t="s">
        <v>304</v>
      </c>
      <c r="AS2" s="36"/>
      <c r="AT2" s="38"/>
      <c r="AU2" s="38"/>
    </row>
    <row r="3" spans="1:80" ht="14.25" customHeight="1" thickBot="1" x14ac:dyDescent="0.2">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7"/>
      <c r="AS3" s="36"/>
      <c r="AT3" s="38"/>
      <c r="AU3" s="38"/>
    </row>
    <row r="4" spans="1:80" ht="14.25" customHeight="1" x14ac:dyDescent="0.15">
      <c r="A4" s="3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1"/>
      <c r="AI4" s="41"/>
      <c r="AJ4" s="1115" t="str">
        <f>IF(入力シート!E10="","",入力シート!E10)</f>
        <v/>
      </c>
      <c r="AK4" s="1115"/>
      <c r="AL4" s="1115"/>
      <c r="AM4" s="1115"/>
      <c r="AN4" s="1115"/>
      <c r="AO4" s="1115"/>
      <c r="AP4" s="1115"/>
      <c r="AQ4" s="1115"/>
      <c r="AR4" s="1116"/>
      <c r="AS4" s="36"/>
      <c r="AT4" s="38"/>
      <c r="AU4" s="38"/>
    </row>
    <row r="5" spans="1:80" ht="14.25" customHeight="1" x14ac:dyDescent="0.15">
      <c r="A5" s="42"/>
      <c r="B5" s="1462"/>
      <c r="C5" s="1462"/>
      <c r="D5" s="1462"/>
      <c r="E5" s="1462"/>
      <c r="F5" s="1462"/>
      <c r="G5" s="1462"/>
      <c r="H5" s="1462"/>
      <c r="I5" s="1462"/>
      <c r="J5" s="1462"/>
      <c r="K5" s="1462"/>
      <c r="L5" s="1462"/>
      <c r="M5" s="1462"/>
      <c r="N5" s="1462"/>
      <c r="O5" s="1462"/>
      <c r="P5" s="1462"/>
      <c r="Q5" s="1462"/>
      <c r="R5" s="1462"/>
      <c r="S5" s="1462"/>
      <c r="T5" s="1462"/>
      <c r="U5" s="1462"/>
      <c r="V5" s="1462"/>
      <c r="W5" s="1462"/>
      <c r="X5" s="1462"/>
      <c r="Y5" s="1462"/>
      <c r="Z5" s="36"/>
      <c r="AA5" s="36"/>
      <c r="AB5" s="36"/>
      <c r="AC5" s="36"/>
      <c r="AD5" s="36"/>
      <c r="AE5" s="36"/>
      <c r="AF5" s="36"/>
      <c r="AG5" s="36"/>
      <c r="AH5" s="43"/>
      <c r="AI5" s="36"/>
      <c r="AJ5" s="36"/>
      <c r="AK5" s="43"/>
      <c r="AL5" s="36"/>
      <c r="AM5" s="36"/>
      <c r="AN5" s="36"/>
      <c r="AO5" s="36"/>
      <c r="AP5" s="36"/>
      <c r="AQ5" s="36"/>
      <c r="AR5" s="44"/>
      <c r="AS5" s="36"/>
      <c r="AT5" s="38"/>
      <c r="AU5" s="38"/>
    </row>
    <row r="6" spans="1:80" ht="14.25" customHeight="1" x14ac:dyDescent="0.15">
      <c r="A6" s="42"/>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36"/>
      <c r="AA6" s="36"/>
      <c r="AB6" s="36"/>
      <c r="AC6" s="36"/>
      <c r="AD6" s="36"/>
      <c r="AE6" s="36"/>
      <c r="AF6" s="36"/>
      <c r="AG6" s="36"/>
      <c r="AH6" s="43"/>
      <c r="AI6" s="36"/>
      <c r="AJ6" s="36"/>
      <c r="AK6" s="43"/>
      <c r="AL6" s="36"/>
      <c r="AM6" s="36"/>
      <c r="AN6" s="36"/>
      <c r="AO6" s="36"/>
      <c r="AP6" s="36"/>
      <c r="AQ6" s="36"/>
      <c r="AR6" s="44"/>
      <c r="AS6" s="36"/>
      <c r="AT6" s="38"/>
      <c r="AU6" s="38"/>
    </row>
    <row r="7" spans="1:80" ht="22.5" customHeight="1" x14ac:dyDescent="0.15">
      <c r="A7" s="42"/>
      <c r="B7" s="1462"/>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36"/>
      <c r="AA7" s="36"/>
      <c r="AB7" s="32" t="s">
        <v>374</v>
      </c>
      <c r="AC7" s="45"/>
      <c r="AD7" s="45"/>
      <c r="AE7" s="45"/>
      <c r="AF7" s="45"/>
      <c r="AG7" s="45"/>
      <c r="AH7" s="1475" t="str">
        <f>IF(入力シート!E19="","",入力シート!E19)</f>
        <v/>
      </c>
      <c r="AI7" s="1475"/>
      <c r="AJ7" s="1475"/>
      <c r="AK7" s="1475"/>
      <c r="AL7" s="1475"/>
      <c r="AM7" s="1475"/>
      <c r="AN7" s="1475"/>
      <c r="AO7" s="1475"/>
      <c r="AP7" s="1475"/>
      <c r="AQ7" s="1475"/>
      <c r="AR7" s="44"/>
      <c r="AS7" s="36"/>
      <c r="AT7" s="38"/>
      <c r="AU7" s="38"/>
    </row>
    <row r="8" spans="1:80" ht="14.25" customHeight="1" x14ac:dyDescent="0.15">
      <c r="A8" s="46" t="s">
        <v>420</v>
      </c>
      <c r="B8" s="3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7"/>
      <c r="AS8" s="36"/>
      <c r="AT8" s="38"/>
      <c r="AU8" s="38"/>
    </row>
    <row r="9" spans="1:80" ht="14.25" customHeight="1" x14ac:dyDescent="0.15">
      <c r="A9" s="42"/>
      <c r="B9" s="48"/>
      <c r="C9" s="49"/>
      <c r="D9" s="49"/>
      <c r="E9" s="49"/>
      <c r="F9" s="50"/>
      <c r="G9" s="1464" t="s">
        <v>421</v>
      </c>
      <c r="H9" s="1464"/>
      <c r="I9" s="1464"/>
      <c r="J9" s="1464"/>
      <c r="K9" s="1464"/>
      <c r="L9" s="1465"/>
      <c r="M9" s="1420" t="s">
        <v>422</v>
      </c>
      <c r="N9" s="1422"/>
      <c r="O9" s="1420" t="s">
        <v>423</v>
      </c>
      <c r="P9" s="1421"/>
      <c r="Q9" s="1421"/>
      <c r="R9" s="1422"/>
      <c r="S9" s="1420" t="s">
        <v>424</v>
      </c>
      <c r="T9" s="1421"/>
      <c r="U9" s="1421"/>
      <c r="V9" s="1422"/>
      <c r="W9" s="1420" t="s">
        <v>425</v>
      </c>
      <c r="X9" s="1421"/>
      <c r="Y9" s="1421"/>
      <c r="Z9" s="1421"/>
      <c r="AA9" s="1421"/>
      <c r="AB9" s="1422"/>
      <c r="AC9" s="1420" t="s">
        <v>426</v>
      </c>
      <c r="AD9" s="1421"/>
      <c r="AE9" s="1421"/>
      <c r="AF9" s="1421"/>
      <c r="AG9" s="1422"/>
      <c r="AH9" s="1420" t="s">
        <v>427</v>
      </c>
      <c r="AI9" s="1421"/>
      <c r="AJ9" s="1421"/>
      <c r="AK9" s="1421"/>
      <c r="AL9" s="1421"/>
      <c r="AM9" s="1437" t="s">
        <v>428</v>
      </c>
      <c r="AN9" s="1437"/>
      <c r="AO9" s="1437"/>
      <c r="AP9" s="1437"/>
      <c r="AQ9" s="1437"/>
      <c r="AR9" s="56"/>
      <c r="AS9" s="35"/>
      <c r="BK9" s="1472"/>
      <c r="BL9" s="1472"/>
      <c r="BM9" s="1472"/>
      <c r="BN9" s="1472"/>
      <c r="BO9" s="1472"/>
      <c r="BP9" s="1472"/>
      <c r="BQ9" s="1472"/>
      <c r="BR9" s="1474"/>
      <c r="BS9" s="1474"/>
      <c r="BT9" s="1474"/>
      <c r="BU9" s="1474"/>
      <c r="BV9" s="1474"/>
      <c r="BW9" s="1472"/>
      <c r="BX9" s="1474"/>
      <c r="BY9" s="1474"/>
      <c r="BZ9" s="1474"/>
      <c r="CA9" s="1474"/>
      <c r="CB9" s="1474"/>
    </row>
    <row r="10" spans="1:80" ht="14.25" customHeight="1" x14ac:dyDescent="0.15">
      <c r="A10" s="42"/>
      <c r="B10" s="58"/>
      <c r="C10" s="59"/>
      <c r="D10" s="59"/>
      <c r="E10" s="59"/>
      <c r="F10" s="60"/>
      <c r="G10" s="1515" t="s">
        <v>429</v>
      </c>
      <c r="H10" s="1516"/>
      <c r="I10" s="1517"/>
      <c r="J10" s="1517"/>
      <c r="K10" s="1517"/>
      <c r="L10" s="1518"/>
      <c r="M10" s="1433"/>
      <c r="N10" s="1434"/>
      <c r="O10" s="1460"/>
      <c r="P10" s="1461"/>
      <c r="Q10" s="1461"/>
      <c r="R10" s="1454"/>
      <c r="S10" s="1510"/>
      <c r="T10" s="1511"/>
      <c r="U10" s="1511"/>
      <c r="V10" s="1512"/>
      <c r="W10" s="1480"/>
      <c r="X10" s="1481"/>
      <c r="Y10" s="51" t="s">
        <v>323</v>
      </c>
      <c r="Z10" s="1480"/>
      <c r="AA10" s="1481"/>
      <c r="AB10" s="52" t="s">
        <v>355</v>
      </c>
      <c r="AC10" s="1480"/>
      <c r="AD10" s="1481"/>
      <c r="AE10" s="1481"/>
      <c r="AF10" s="1481"/>
      <c r="AG10" s="52" t="s">
        <v>355</v>
      </c>
      <c r="AH10" s="1480"/>
      <c r="AI10" s="1481"/>
      <c r="AJ10" s="1481"/>
      <c r="AK10" s="1530" t="s">
        <v>430</v>
      </c>
      <c r="AL10" s="1531"/>
      <c r="AM10" s="1510"/>
      <c r="AN10" s="1511"/>
      <c r="AO10" s="1511"/>
      <c r="AP10" s="1511"/>
      <c r="AQ10" s="1512"/>
      <c r="AR10" s="56"/>
      <c r="AS10" s="35"/>
      <c r="BK10" s="1474"/>
      <c r="BL10" s="1474"/>
      <c r="BM10" s="1474"/>
      <c r="BN10" s="1474"/>
      <c r="BO10" s="1474"/>
      <c r="BP10" s="1474"/>
      <c r="BQ10" s="1472"/>
      <c r="BR10" s="1472"/>
      <c r="BS10" s="1472"/>
      <c r="BT10" s="1472"/>
      <c r="BU10" s="1472"/>
      <c r="BV10" s="1472"/>
    </row>
    <row r="11" spans="1:80" ht="14.25" customHeight="1" x14ac:dyDescent="0.15">
      <c r="A11" s="42"/>
      <c r="B11" s="58"/>
      <c r="C11" s="59"/>
      <c r="D11" s="59"/>
      <c r="E11" s="59"/>
      <c r="F11" s="60"/>
      <c r="G11" s="1515"/>
      <c r="H11" s="1519"/>
      <c r="I11" s="1519"/>
      <c r="J11" s="1519"/>
      <c r="K11" s="1519"/>
      <c r="L11" s="1519"/>
      <c r="M11" s="1513"/>
      <c r="N11" s="1514"/>
      <c r="O11" s="1460"/>
      <c r="P11" s="1461"/>
      <c r="Q11" s="1461"/>
      <c r="R11" s="1454"/>
      <c r="S11" s="1510"/>
      <c r="T11" s="1511"/>
      <c r="U11" s="1511"/>
      <c r="V11" s="1512"/>
      <c r="W11" s="1480"/>
      <c r="X11" s="1481"/>
      <c r="Y11" s="51" t="s">
        <v>323</v>
      </c>
      <c r="Z11" s="1480"/>
      <c r="AA11" s="1481"/>
      <c r="AB11" s="52" t="s">
        <v>355</v>
      </c>
      <c r="AC11" s="1480"/>
      <c r="AD11" s="1481"/>
      <c r="AE11" s="1481"/>
      <c r="AF11" s="1481"/>
      <c r="AG11" s="52" t="s">
        <v>355</v>
      </c>
      <c r="AH11" s="1480"/>
      <c r="AI11" s="1481"/>
      <c r="AJ11" s="1481"/>
      <c r="AK11" s="1553" t="s">
        <v>430</v>
      </c>
      <c r="AL11" s="1554"/>
      <c r="AM11" s="1555"/>
      <c r="AN11" s="1555"/>
      <c r="AO11" s="1555"/>
      <c r="AP11" s="1450"/>
      <c r="AQ11" s="1450"/>
      <c r="AR11" s="56"/>
      <c r="AS11" s="35"/>
      <c r="BK11" s="1472"/>
      <c r="BL11" s="1472"/>
      <c r="BM11" s="1472"/>
      <c r="BN11" s="1472"/>
      <c r="BO11" s="1472"/>
      <c r="BP11" s="1472"/>
      <c r="BQ11" s="1472"/>
      <c r="BR11" s="1472"/>
      <c r="BS11" s="1472"/>
      <c r="BT11" s="1472"/>
      <c r="BU11" s="1472"/>
      <c r="BV11" s="1472"/>
      <c r="BW11" s="57"/>
      <c r="BX11" s="57"/>
      <c r="BY11" s="57"/>
      <c r="CB11" s="57"/>
    </row>
    <row r="12" spans="1:80" ht="14.25" customHeight="1" x14ac:dyDescent="0.15">
      <c r="A12" s="42"/>
      <c r="B12" s="58" t="s">
        <v>431</v>
      </c>
      <c r="C12" s="59"/>
      <c r="D12" s="59"/>
      <c r="E12" s="59"/>
      <c r="F12" s="60"/>
      <c r="G12" s="1420" t="s">
        <v>432</v>
      </c>
      <c r="H12" s="1421"/>
      <c r="I12" s="1421"/>
      <c r="J12" s="1421"/>
      <c r="K12" s="1421"/>
      <c r="L12" s="1422"/>
      <c r="M12" s="1433"/>
      <c r="N12" s="1434"/>
      <c r="O12" s="1460"/>
      <c r="P12" s="1461"/>
      <c r="Q12" s="1461"/>
      <c r="R12" s="1454"/>
      <c r="S12" s="1510"/>
      <c r="T12" s="1511"/>
      <c r="U12" s="1511"/>
      <c r="V12" s="1512"/>
      <c r="W12" s="1480"/>
      <c r="X12" s="1481"/>
      <c r="Y12" s="52" t="s">
        <v>433</v>
      </c>
      <c r="Z12" s="1481"/>
      <c r="AA12" s="1481"/>
      <c r="AB12" s="53" t="s">
        <v>323</v>
      </c>
      <c r="AC12" s="1480"/>
      <c r="AD12" s="1481"/>
      <c r="AE12" s="54" t="s">
        <v>434</v>
      </c>
      <c r="AF12" s="1481"/>
      <c r="AG12" s="1482"/>
      <c r="AH12" s="1463" t="s">
        <v>435</v>
      </c>
      <c r="AI12" s="1464"/>
      <c r="AJ12" s="1480"/>
      <c r="AK12" s="1481"/>
      <c r="AL12" s="1481"/>
      <c r="AM12" s="1481"/>
      <c r="AN12" s="1481"/>
      <c r="AO12" s="1481"/>
      <c r="AP12" s="1464" t="s">
        <v>436</v>
      </c>
      <c r="AQ12" s="1465"/>
      <c r="AR12" s="56"/>
      <c r="AS12" s="35"/>
      <c r="BJ12" s="57"/>
      <c r="BK12" s="1474"/>
      <c r="BL12" s="1474"/>
      <c r="BM12" s="1474"/>
      <c r="BN12" s="1474"/>
      <c r="BO12" s="1474"/>
      <c r="BP12" s="1474"/>
      <c r="BQ12" s="1472"/>
      <c r="BR12" s="1472"/>
      <c r="BS12" s="1472"/>
      <c r="BT12" s="1472"/>
      <c r="BU12" s="1472"/>
      <c r="BV12" s="1472"/>
      <c r="BW12" s="57"/>
      <c r="BX12" s="57"/>
      <c r="BY12" s="57"/>
      <c r="CB12" s="57"/>
    </row>
    <row r="13" spans="1:80" ht="14.25" customHeight="1" x14ac:dyDescent="0.15">
      <c r="A13" s="42"/>
      <c r="B13" s="58" t="s">
        <v>437</v>
      </c>
      <c r="C13" s="59"/>
      <c r="D13" s="59"/>
      <c r="E13" s="59"/>
      <c r="F13" s="60"/>
      <c r="G13" s="1423"/>
      <c r="H13" s="1424"/>
      <c r="I13" s="1424"/>
      <c r="J13" s="1424"/>
      <c r="K13" s="1424"/>
      <c r="L13" s="1425"/>
      <c r="M13" s="1435"/>
      <c r="N13" s="1436"/>
      <c r="O13" s="1460"/>
      <c r="P13" s="1461"/>
      <c r="Q13" s="1461"/>
      <c r="R13" s="1454"/>
      <c r="S13" s="1510"/>
      <c r="T13" s="1511"/>
      <c r="U13" s="1511"/>
      <c r="V13" s="1512"/>
      <c r="W13" s="1480"/>
      <c r="X13" s="1481"/>
      <c r="Y13" s="52" t="s">
        <v>433</v>
      </c>
      <c r="Z13" s="1481"/>
      <c r="AA13" s="1481"/>
      <c r="AB13" s="52" t="s">
        <v>323</v>
      </c>
      <c r="AC13" s="1480"/>
      <c r="AD13" s="1481"/>
      <c r="AE13" s="51" t="s">
        <v>434</v>
      </c>
      <c r="AF13" s="1481"/>
      <c r="AG13" s="1482"/>
      <c r="AH13" s="1463" t="s">
        <v>435</v>
      </c>
      <c r="AI13" s="1464"/>
      <c r="AJ13" s="1480"/>
      <c r="AK13" s="1481"/>
      <c r="AL13" s="1481"/>
      <c r="AM13" s="1481"/>
      <c r="AN13" s="1481"/>
      <c r="AO13" s="1481"/>
      <c r="AP13" s="1424" t="s">
        <v>436</v>
      </c>
      <c r="AQ13" s="1425"/>
      <c r="AR13" s="56"/>
      <c r="AS13" s="35"/>
      <c r="BK13" s="1472"/>
      <c r="BL13" s="1472"/>
      <c r="BM13" s="1472"/>
      <c r="BN13" s="1472"/>
      <c r="BO13" s="1472"/>
      <c r="BP13" s="1472"/>
      <c r="BQ13" s="1472"/>
      <c r="BR13" s="1472"/>
      <c r="BS13" s="1472"/>
      <c r="BT13" s="1472"/>
      <c r="BU13" s="1472"/>
      <c r="BV13" s="1472"/>
      <c r="BW13" s="57"/>
      <c r="BX13" s="57"/>
      <c r="BY13" s="57"/>
      <c r="CB13" s="57"/>
    </row>
    <row r="14" spans="1:80" ht="14.25" customHeight="1" x14ac:dyDescent="0.15">
      <c r="A14" s="42"/>
      <c r="B14" s="58"/>
      <c r="C14" s="59"/>
      <c r="D14" s="59"/>
      <c r="E14" s="59"/>
      <c r="F14" s="59"/>
      <c r="G14" s="1437" t="s">
        <v>438</v>
      </c>
      <c r="H14" s="1437"/>
      <c r="I14" s="1437"/>
      <c r="J14" s="1437"/>
      <c r="K14" s="1437"/>
      <c r="L14" s="1437"/>
      <c r="M14" s="1433"/>
      <c r="N14" s="1434"/>
      <c r="O14" s="1460"/>
      <c r="P14" s="1461"/>
      <c r="Q14" s="1461"/>
      <c r="R14" s="1454"/>
      <c r="S14" s="1510"/>
      <c r="T14" s="1511"/>
      <c r="U14" s="1511"/>
      <c r="V14" s="1512"/>
      <c r="W14" s="1429"/>
      <c r="X14" s="1430"/>
      <c r="Y14" s="1430"/>
      <c r="Z14" s="1430"/>
      <c r="AA14" s="1421" t="s">
        <v>439</v>
      </c>
      <c r="AB14" s="1422"/>
      <c r="AC14" s="1521" t="s">
        <v>440</v>
      </c>
      <c r="AD14" s="1522"/>
      <c r="AE14" s="1522"/>
      <c r="AF14" s="1522"/>
      <c r="AG14" s="1522"/>
      <c r="AH14" s="1523"/>
      <c r="AI14" s="1458"/>
      <c r="AJ14" s="1459"/>
      <c r="AK14" s="1459"/>
      <c r="AL14" s="1524"/>
      <c r="AM14" s="1520"/>
      <c r="AN14" s="1520"/>
      <c r="AO14" s="1520"/>
      <c r="AP14" s="1520"/>
      <c r="AQ14" s="1520"/>
      <c r="AR14" s="56"/>
      <c r="AS14" s="35"/>
      <c r="BK14" s="1474"/>
      <c r="BL14" s="1474"/>
      <c r="BM14" s="1474"/>
      <c r="BN14" s="1474"/>
      <c r="BO14" s="1474"/>
      <c r="BP14" s="1474"/>
      <c r="BQ14" s="1472"/>
      <c r="BR14" s="1472"/>
      <c r="BS14" s="1472"/>
      <c r="BT14" s="1472"/>
      <c r="BU14" s="1472"/>
      <c r="BV14" s="1472"/>
      <c r="BW14" s="57"/>
      <c r="BX14" s="57"/>
      <c r="BY14" s="57"/>
      <c r="CB14" s="57"/>
    </row>
    <row r="15" spans="1:80" ht="14.25" customHeight="1" x14ac:dyDescent="0.15">
      <c r="A15" s="42"/>
      <c r="B15" s="58"/>
      <c r="C15" s="59"/>
      <c r="D15" s="59"/>
      <c r="E15" s="59"/>
      <c r="F15" s="60"/>
      <c r="G15" s="1437"/>
      <c r="H15" s="1437"/>
      <c r="I15" s="1437"/>
      <c r="J15" s="1437"/>
      <c r="K15" s="1437"/>
      <c r="L15" s="1437"/>
      <c r="M15" s="1438"/>
      <c r="N15" s="1439"/>
      <c r="O15" s="1440"/>
      <c r="P15" s="1441"/>
      <c r="Q15" s="1441"/>
      <c r="R15" s="1442"/>
      <c r="S15" s="1433"/>
      <c r="T15" s="1456"/>
      <c r="U15" s="1456"/>
      <c r="V15" s="1434"/>
      <c r="W15" s="1458"/>
      <c r="X15" s="1459"/>
      <c r="Y15" s="1459"/>
      <c r="Z15" s="1459"/>
      <c r="AA15" s="1427"/>
      <c r="AB15" s="1428"/>
      <c r="AC15" s="1521" t="s">
        <v>441</v>
      </c>
      <c r="AD15" s="1522"/>
      <c r="AE15" s="1522"/>
      <c r="AF15" s="1522"/>
      <c r="AG15" s="1522"/>
      <c r="AH15" s="1523"/>
      <c r="AI15" s="1429"/>
      <c r="AJ15" s="1430"/>
      <c r="AK15" s="1430"/>
      <c r="AL15" s="1525"/>
      <c r="AM15" s="1450"/>
      <c r="AN15" s="1450"/>
      <c r="AO15" s="1450"/>
      <c r="AP15" s="1450"/>
      <c r="AQ15" s="1450"/>
      <c r="AR15" s="56"/>
      <c r="AS15" s="35"/>
      <c r="BK15" s="1472"/>
      <c r="BL15" s="1472"/>
      <c r="BM15" s="1472"/>
      <c r="BN15" s="1472"/>
      <c r="BO15" s="1472"/>
      <c r="BP15" s="1472"/>
      <c r="BQ15" s="1472"/>
      <c r="BR15" s="1472"/>
      <c r="BS15" s="1472"/>
      <c r="BT15" s="1472"/>
      <c r="BU15" s="1472"/>
      <c r="BV15" s="1472"/>
      <c r="BW15" s="57"/>
      <c r="BX15" s="57"/>
      <c r="BY15" s="57"/>
      <c r="CB15" s="57"/>
    </row>
    <row r="16" spans="1:80" ht="14.25" customHeight="1" x14ac:dyDescent="0.15">
      <c r="A16" s="42"/>
      <c r="B16" s="58"/>
      <c r="C16" s="59"/>
      <c r="D16" s="59"/>
      <c r="E16" s="59"/>
      <c r="F16" s="60"/>
      <c r="G16" s="1437"/>
      <c r="H16" s="1437"/>
      <c r="I16" s="1437"/>
      <c r="J16" s="1437"/>
      <c r="K16" s="1437"/>
      <c r="L16" s="1437"/>
      <c r="M16" s="1435"/>
      <c r="N16" s="1436"/>
      <c r="O16" s="1443"/>
      <c r="P16" s="1444"/>
      <c r="Q16" s="1444"/>
      <c r="R16" s="1445"/>
      <c r="S16" s="1435"/>
      <c r="T16" s="1457"/>
      <c r="U16" s="1457"/>
      <c r="V16" s="1436"/>
      <c r="W16" s="1431"/>
      <c r="X16" s="1432"/>
      <c r="Y16" s="1432"/>
      <c r="Z16" s="1432"/>
      <c r="AA16" s="1424"/>
      <c r="AB16" s="1425"/>
      <c r="AC16" s="1521" t="s">
        <v>442</v>
      </c>
      <c r="AD16" s="1522"/>
      <c r="AE16" s="1522"/>
      <c r="AF16" s="1522"/>
      <c r="AG16" s="1522"/>
      <c r="AH16" s="1523"/>
      <c r="AI16" s="1480"/>
      <c r="AJ16" s="1481"/>
      <c r="AK16" s="1481"/>
      <c r="AL16" s="1482"/>
      <c r="AM16" s="1450"/>
      <c r="AN16" s="1450"/>
      <c r="AO16" s="1450"/>
      <c r="AP16" s="1450"/>
      <c r="AQ16" s="1450"/>
      <c r="AR16" s="56"/>
      <c r="AS16" s="35"/>
      <c r="BK16" s="1472"/>
      <c r="BL16" s="1472"/>
      <c r="BM16" s="1472"/>
      <c r="BN16" s="1472"/>
      <c r="BO16" s="1472"/>
      <c r="BP16" s="1472"/>
      <c r="BQ16" s="1545"/>
      <c r="BR16" s="1545"/>
      <c r="BS16" s="1545"/>
      <c r="BT16" s="1545"/>
      <c r="BU16" s="1545"/>
      <c r="BV16" s="1545"/>
    </row>
    <row r="17" spans="1:80" ht="14.25" customHeight="1" x14ac:dyDescent="0.15">
      <c r="A17" s="42"/>
      <c r="B17" s="58"/>
      <c r="C17" s="59"/>
      <c r="D17" s="59"/>
      <c r="E17" s="59"/>
      <c r="F17" s="60"/>
      <c r="G17" s="1420" t="s">
        <v>443</v>
      </c>
      <c r="H17" s="1421"/>
      <c r="I17" s="1421"/>
      <c r="J17" s="1421"/>
      <c r="K17" s="1421"/>
      <c r="L17" s="1422"/>
      <c r="M17" s="1420"/>
      <c r="N17" s="1422"/>
      <c r="O17" s="1440"/>
      <c r="P17" s="1441"/>
      <c r="Q17" s="1441"/>
      <c r="R17" s="1442"/>
      <c r="S17" s="1433"/>
      <c r="T17" s="1456"/>
      <c r="U17" s="1456"/>
      <c r="V17" s="1434"/>
      <c r="W17" s="1429"/>
      <c r="X17" s="1430"/>
      <c r="Y17" s="1430"/>
      <c r="Z17" s="1430"/>
      <c r="AA17" s="1421" t="s">
        <v>444</v>
      </c>
      <c r="AB17" s="1422"/>
      <c r="AC17" s="1420" t="s">
        <v>445</v>
      </c>
      <c r="AD17" s="1421"/>
      <c r="AE17" s="1421"/>
      <c r="AF17" s="1421"/>
      <c r="AG17" s="1421"/>
      <c r="AH17" s="1421"/>
      <c r="AI17" s="1429"/>
      <c r="AJ17" s="1430"/>
      <c r="AK17" s="1430"/>
      <c r="AL17" s="1430"/>
      <c r="AM17" s="1421" t="s">
        <v>433</v>
      </c>
      <c r="AN17" s="1430"/>
      <c r="AO17" s="1430"/>
      <c r="AP17" s="1430"/>
      <c r="AQ17" s="1422" t="s">
        <v>323</v>
      </c>
      <c r="AR17" s="56"/>
      <c r="AS17" s="35"/>
      <c r="BK17" s="1472"/>
      <c r="BL17" s="1472"/>
      <c r="BM17" s="1472"/>
      <c r="BN17" s="1472"/>
      <c r="BO17" s="1472"/>
      <c r="BP17" s="1472"/>
      <c r="BQ17" s="1472"/>
      <c r="BR17" s="1472"/>
      <c r="BS17" s="1472"/>
      <c r="BT17" s="1472"/>
      <c r="BU17" s="1472"/>
      <c r="BV17" s="1472"/>
    </row>
    <row r="18" spans="1:80" ht="14.25" customHeight="1" x14ac:dyDescent="0.15">
      <c r="A18" s="42"/>
      <c r="B18" s="58"/>
      <c r="C18" s="59"/>
      <c r="D18" s="59"/>
      <c r="E18" s="59"/>
      <c r="F18" s="60"/>
      <c r="G18" s="1423"/>
      <c r="H18" s="1424"/>
      <c r="I18" s="1424"/>
      <c r="J18" s="1424"/>
      <c r="K18" s="1424"/>
      <c r="L18" s="1425"/>
      <c r="M18" s="1423"/>
      <c r="N18" s="1425"/>
      <c r="O18" s="1443"/>
      <c r="P18" s="1444"/>
      <c r="Q18" s="1444"/>
      <c r="R18" s="1445"/>
      <c r="S18" s="1435"/>
      <c r="T18" s="1457"/>
      <c r="U18" s="1457"/>
      <c r="V18" s="1436"/>
      <c r="W18" s="1431"/>
      <c r="X18" s="1432"/>
      <c r="Y18" s="1432"/>
      <c r="Z18" s="1432"/>
      <c r="AA18" s="1424"/>
      <c r="AB18" s="1425"/>
      <c r="AC18" s="1423"/>
      <c r="AD18" s="1424"/>
      <c r="AE18" s="1424"/>
      <c r="AF18" s="1424"/>
      <c r="AG18" s="1424"/>
      <c r="AH18" s="1424"/>
      <c r="AI18" s="1431"/>
      <c r="AJ18" s="1432"/>
      <c r="AK18" s="1432"/>
      <c r="AL18" s="1432"/>
      <c r="AM18" s="1424"/>
      <c r="AN18" s="1432"/>
      <c r="AO18" s="1432"/>
      <c r="AP18" s="1432"/>
      <c r="AQ18" s="1425"/>
      <c r="AR18" s="56"/>
      <c r="AS18" s="35"/>
      <c r="BK18" s="1472"/>
      <c r="BL18" s="1472"/>
      <c r="BM18" s="1472"/>
      <c r="BN18" s="1472"/>
      <c r="BO18" s="1472"/>
      <c r="BP18" s="1472"/>
      <c r="BQ18" s="1472"/>
      <c r="BR18" s="1472"/>
      <c r="BS18" s="1472"/>
      <c r="BT18" s="1472"/>
      <c r="BU18" s="1472"/>
      <c r="BV18" s="1472"/>
    </row>
    <row r="19" spans="1:80" ht="14.25" customHeight="1" x14ac:dyDescent="0.15">
      <c r="A19" s="42"/>
      <c r="B19" s="58"/>
      <c r="C19" s="59"/>
      <c r="D19" s="59"/>
      <c r="E19" s="59"/>
      <c r="F19" s="60"/>
      <c r="G19" s="1420" t="s">
        <v>446</v>
      </c>
      <c r="H19" s="1421"/>
      <c r="I19" s="1421"/>
      <c r="J19" s="1421"/>
      <c r="K19" s="1421"/>
      <c r="L19" s="1422"/>
      <c r="M19" s="1420"/>
      <c r="N19" s="1422"/>
      <c r="O19" s="1440"/>
      <c r="P19" s="1441"/>
      <c r="Q19" s="1441"/>
      <c r="R19" s="1442"/>
      <c r="S19" s="1433"/>
      <c r="T19" s="1456"/>
      <c r="U19" s="1456"/>
      <c r="V19" s="1434"/>
      <c r="W19" s="1429"/>
      <c r="X19" s="1430"/>
      <c r="Y19" s="1430"/>
      <c r="Z19" s="1430"/>
      <c r="AA19" s="1421" t="s">
        <v>355</v>
      </c>
      <c r="AB19" s="1422"/>
      <c r="AC19" s="1429"/>
      <c r="AD19" s="1430"/>
      <c r="AE19" s="1430"/>
      <c r="AF19" s="1430"/>
      <c r="AG19" s="1430"/>
      <c r="AH19" s="1430"/>
      <c r="AI19" s="1430"/>
      <c r="AJ19" s="1430"/>
      <c r="AK19" s="1430"/>
      <c r="AL19" s="1525"/>
      <c r="AM19" s="1456"/>
      <c r="AN19" s="1456"/>
      <c r="AO19" s="1456"/>
      <c r="AP19" s="1456"/>
      <c r="AQ19" s="1434"/>
      <c r="AR19" s="56"/>
      <c r="AS19" s="35"/>
      <c r="BK19" s="1472"/>
      <c r="BL19" s="1472"/>
      <c r="BM19" s="1472"/>
      <c r="BN19" s="1472"/>
      <c r="BO19" s="1472"/>
      <c r="BP19" s="1472"/>
      <c r="BQ19" s="1472"/>
      <c r="BR19" s="1472"/>
      <c r="BS19" s="1472"/>
      <c r="BT19" s="1472"/>
      <c r="BU19" s="1472"/>
      <c r="BV19" s="1472"/>
    </row>
    <row r="20" spans="1:80" ht="14.25" customHeight="1" x14ac:dyDescent="0.15">
      <c r="A20" s="42"/>
      <c r="B20" s="64"/>
      <c r="C20" s="65"/>
      <c r="D20" s="65"/>
      <c r="E20" s="65"/>
      <c r="F20" s="66"/>
      <c r="G20" s="1423"/>
      <c r="H20" s="1424"/>
      <c r="I20" s="1424"/>
      <c r="J20" s="1424"/>
      <c r="K20" s="1424"/>
      <c r="L20" s="1425"/>
      <c r="M20" s="1423"/>
      <c r="N20" s="1425"/>
      <c r="O20" s="1443"/>
      <c r="P20" s="1444"/>
      <c r="Q20" s="1444"/>
      <c r="R20" s="1445"/>
      <c r="S20" s="1435"/>
      <c r="T20" s="1457"/>
      <c r="U20" s="1457"/>
      <c r="V20" s="1436"/>
      <c r="W20" s="1431"/>
      <c r="X20" s="1432"/>
      <c r="Y20" s="1432"/>
      <c r="Z20" s="1432"/>
      <c r="AA20" s="1424"/>
      <c r="AB20" s="1425"/>
      <c r="AC20" s="1431"/>
      <c r="AD20" s="1432"/>
      <c r="AE20" s="1432"/>
      <c r="AF20" s="1432"/>
      <c r="AG20" s="1432"/>
      <c r="AH20" s="1432"/>
      <c r="AI20" s="1432"/>
      <c r="AJ20" s="1432"/>
      <c r="AK20" s="1432"/>
      <c r="AL20" s="1532"/>
      <c r="AM20" s="1457"/>
      <c r="AN20" s="1457"/>
      <c r="AO20" s="1457"/>
      <c r="AP20" s="1457"/>
      <c r="AQ20" s="1436"/>
      <c r="AR20" s="56"/>
      <c r="AS20" s="35"/>
      <c r="BK20" s="1472"/>
      <c r="BL20" s="1472"/>
      <c r="BM20" s="1472"/>
      <c r="BN20" s="1472"/>
      <c r="BO20" s="1472"/>
      <c r="BP20" s="1472"/>
      <c r="BQ20" s="1472"/>
      <c r="BR20" s="1472"/>
      <c r="BS20" s="1472"/>
      <c r="BT20" s="1472"/>
      <c r="BU20" s="1472"/>
      <c r="BV20" s="1472"/>
    </row>
    <row r="21" spans="1:80" ht="14.25" customHeight="1" x14ac:dyDescent="0.15">
      <c r="A21" s="42"/>
      <c r="B21" s="1543" t="s">
        <v>447</v>
      </c>
      <c r="C21" s="1463" t="s">
        <v>448</v>
      </c>
      <c r="D21" s="1464"/>
      <c r="E21" s="1464"/>
      <c r="F21" s="1465"/>
      <c r="G21" s="1421" t="s">
        <v>449</v>
      </c>
      <c r="H21" s="1421"/>
      <c r="I21" s="1421"/>
      <c r="J21" s="1421"/>
      <c r="K21" s="1421"/>
      <c r="L21" s="1422"/>
      <c r="M21" s="1426" t="s">
        <v>422</v>
      </c>
      <c r="N21" s="1428"/>
      <c r="O21" s="1426" t="s">
        <v>450</v>
      </c>
      <c r="P21" s="1427"/>
      <c r="Q21" s="1427"/>
      <c r="R21" s="1428"/>
      <c r="S21" s="1426" t="s">
        <v>451</v>
      </c>
      <c r="T21" s="1427"/>
      <c r="U21" s="1427"/>
      <c r="V21" s="1428"/>
      <c r="W21" s="1463" t="s">
        <v>452</v>
      </c>
      <c r="X21" s="1464"/>
      <c r="Y21" s="1465"/>
      <c r="Z21" s="1463" t="s">
        <v>453</v>
      </c>
      <c r="AA21" s="1464"/>
      <c r="AB21" s="1464"/>
      <c r="AC21" s="1464"/>
      <c r="AD21" s="1464"/>
      <c r="AE21" s="1464"/>
      <c r="AF21" s="1464"/>
      <c r="AG21" s="1464"/>
      <c r="AH21" s="1464"/>
      <c r="AI21" s="1464"/>
      <c r="AJ21" s="1464"/>
      <c r="AK21" s="1464"/>
      <c r="AL21" s="1464"/>
      <c r="AM21" s="1464"/>
      <c r="AN21" s="1464"/>
      <c r="AO21" s="1464"/>
      <c r="AP21" s="1464"/>
      <c r="AQ21" s="1465"/>
      <c r="AR21" s="56"/>
      <c r="AS21" s="35"/>
      <c r="BK21" s="1472"/>
      <c r="BL21" s="1472"/>
      <c r="BM21" s="1472"/>
      <c r="BN21" s="1472"/>
      <c r="BO21" s="1472"/>
      <c r="BP21" s="1472"/>
      <c r="BQ21" s="1472"/>
      <c r="BR21" s="1472"/>
      <c r="BS21" s="1472"/>
      <c r="BT21" s="1472"/>
      <c r="BU21" s="1472"/>
      <c r="BV21" s="1472"/>
    </row>
    <row r="22" spans="1:80" ht="20.25" customHeight="1" x14ac:dyDescent="0.15">
      <c r="A22" s="42"/>
      <c r="B22" s="1543"/>
      <c r="C22" s="67" t="s">
        <v>454</v>
      </c>
      <c r="D22" s="54"/>
      <c r="E22" s="54"/>
      <c r="F22" s="53"/>
      <c r="G22" s="1420" t="s">
        <v>455</v>
      </c>
      <c r="H22" s="1421"/>
      <c r="I22" s="1421"/>
      <c r="J22" s="1421"/>
      <c r="K22" s="1421"/>
      <c r="L22" s="1422"/>
      <c r="M22" s="1420" t="s">
        <v>456</v>
      </c>
      <c r="N22" s="1421"/>
      <c r="O22" s="1440"/>
      <c r="P22" s="1441"/>
      <c r="Q22" s="1441"/>
      <c r="R22" s="1442"/>
      <c r="S22" s="1440"/>
      <c r="T22" s="1441"/>
      <c r="U22" s="1441"/>
      <c r="V22" s="1442"/>
      <c r="W22" s="1446"/>
      <c r="X22" s="1447"/>
      <c r="Y22" s="1447"/>
      <c r="Z22" s="1452" t="s">
        <v>457</v>
      </c>
      <c r="AA22" s="1469"/>
      <c r="AB22" s="1466"/>
      <c r="AC22" s="1467"/>
      <c r="AD22" s="1467"/>
      <c r="AE22" s="1467"/>
      <c r="AF22" s="1467"/>
      <c r="AG22" s="1467"/>
      <c r="AH22" s="1468"/>
      <c r="AI22" s="1452" t="s">
        <v>458</v>
      </c>
      <c r="AJ22" s="1469"/>
      <c r="AK22" s="1466"/>
      <c r="AL22" s="1467"/>
      <c r="AM22" s="1467"/>
      <c r="AN22" s="1467"/>
      <c r="AO22" s="1467"/>
      <c r="AP22" s="1467"/>
      <c r="AQ22" s="1468"/>
      <c r="AR22" s="56"/>
      <c r="AS22" s="35"/>
      <c r="BK22" s="1472"/>
      <c r="BL22" s="1472"/>
      <c r="BM22" s="1472"/>
      <c r="BN22" s="1472"/>
      <c r="BO22" s="1472"/>
      <c r="BP22" s="1472"/>
      <c r="BQ22" s="1472"/>
      <c r="BR22" s="1472"/>
      <c r="BS22" s="1472"/>
      <c r="BT22" s="1472"/>
      <c r="BU22" s="1472"/>
      <c r="BV22" s="1472"/>
    </row>
    <row r="23" spans="1:80" ht="20.25" customHeight="1" x14ac:dyDescent="0.15">
      <c r="A23" s="42"/>
      <c r="B23" s="1543"/>
      <c r="C23" s="68" t="s">
        <v>459</v>
      </c>
      <c r="D23" s="61"/>
      <c r="E23" s="61"/>
      <c r="F23" s="62"/>
      <c r="G23" s="1423"/>
      <c r="H23" s="1424"/>
      <c r="I23" s="1424"/>
      <c r="J23" s="1424"/>
      <c r="K23" s="1424"/>
      <c r="L23" s="1425"/>
      <c r="M23" s="1423"/>
      <c r="N23" s="1424"/>
      <c r="O23" s="1443"/>
      <c r="P23" s="1444"/>
      <c r="Q23" s="1444"/>
      <c r="R23" s="1445"/>
      <c r="S23" s="1443"/>
      <c r="T23" s="1444"/>
      <c r="U23" s="1444"/>
      <c r="V23" s="1445"/>
      <c r="W23" s="1448"/>
      <c r="X23" s="1449"/>
      <c r="Y23" s="1449"/>
      <c r="Z23" s="1452" t="s">
        <v>460</v>
      </c>
      <c r="AA23" s="1469"/>
      <c r="AB23" s="1466"/>
      <c r="AC23" s="1467"/>
      <c r="AD23" s="1467"/>
      <c r="AE23" s="1467"/>
      <c r="AF23" s="1467"/>
      <c r="AG23" s="1467"/>
      <c r="AH23" s="1468"/>
      <c r="AI23" s="1480"/>
      <c r="AJ23" s="1481"/>
      <c r="AK23" s="1481"/>
      <c r="AL23" s="1481"/>
      <c r="AM23" s="1481"/>
      <c r="AN23" s="1481"/>
      <c r="AO23" s="1481"/>
      <c r="AP23" s="1481"/>
      <c r="AQ23" s="1482"/>
      <c r="AR23" s="56"/>
      <c r="AS23" s="35"/>
      <c r="BK23" s="1472"/>
      <c r="BL23" s="1472"/>
      <c r="BM23" s="1472"/>
      <c r="BN23" s="1472"/>
      <c r="BO23" s="1472"/>
      <c r="BP23" s="1472"/>
      <c r="BQ23" s="1472"/>
      <c r="BR23" s="1472"/>
      <c r="BS23" s="1472"/>
      <c r="BT23" s="1472"/>
      <c r="BU23" s="1472"/>
      <c r="BV23" s="1472"/>
    </row>
    <row r="24" spans="1:80" ht="20.25" customHeight="1" x14ac:dyDescent="0.15">
      <c r="A24" s="42"/>
      <c r="B24" s="1543"/>
      <c r="C24" s="67" t="s">
        <v>461</v>
      </c>
      <c r="D24" s="69"/>
      <c r="E24" s="69"/>
      <c r="F24" s="70"/>
      <c r="G24" s="1420" t="s">
        <v>462</v>
      </c>
      <c r="H24" s="1421"/>
      <c r="I24" s="1421"/>
      <c r="J24" s="1421"/>
      <c r="K24" s="1421"/>
      <c r="L24" s="1422"/>
      <c r="M24" s="1420" t="s">
        <v>456</v>
      </c>
      <c r="N24" s="1422"/>
      <c r="O24" s="1440"/>
      <c r="P24" s="1441"/>
      <c r="Q24" s="1441"/>
      <c r="R24" s="1442"/>
      <c r="S24" s="1440"/>
      <c r="T24" s="1441"/>
      <c r="U24" s="1441"/>
      <c r="V24" s="1442"/>
      <c r="W24" s="1446"/>
      <c r="X24" s="1447"/>
      <c r="Y24" s="1447"/>
      <c r="Z24" s="1452" t="s">
        <v>463</v>
      </c>
      <c r="AA24" s="1453"/>
      <c r="AB24" s="1466"/>
      <c r="AC24" s="1467"/>
      <c r="AD24" s="1467"/>
      <c r="AE24" s="1467"/>
      <c r="AF24" s="1467"/>
      <c r="AG24" s="1467"/>
      <c r="AH24" s="1468"/>
      <c r="AI24" s="1476" t="s">
        <v>463</v>
      </c>
      <c r="AJ24" s="1476"/>
      <c r="AK24" s="1466"/>
      <c r="AL24" s="1467"/>
      <c r="AM24" s="1467"/>
      <c r="AN24" s="1467"/>
      <c r="AO24" s="1467"/>
      <c r="AP24" s="1467"/>
      <c r="AQ24" s="1468"/>
      <c r="AR24" s="56"/>
      <c r="AS24" s="35"/>
      <c r="BK24" s="1472"/>
      <c r="BL24" s="1472"/>
      <c r="BM24" s="1472"/>
      <c r="BN24" s="1472"/>
      <c r="BO24" s="1472"/>
      <c r="BP24" s="1472"/>
      <c r="BQ24" s="1472"/>
      <c r="BR24" s="1472"/>
      <c r="BS24" s="1472"/>
      <c r="BT24" s="1472"/>
      <c r="BU24" s="1472"/>
      <c r="BV24" s="1472"/>
    </row>
    <row r="25" spans="1:80" ht="20.25" customHeight="1" x14ac:dyDescent="0.15">
      <c r="A25" s="42"/>
      <c r="B25" s="1543"/>
      <c r="C25" s="68" t="s">
        <v>464</v>
      </c>
      <c r="D25" s="71"/>
      <c r="E25" s="71"/>
      <c r="F25" s="72"/>
      <c r="G25" s="1423"/>
      <c r="H25" s="1424"/>
      <c r="I25" s="1424"/>
      <c r="J25" s="1424"/>
      <c r="K25" s="1424"/>
      <c r="L25" s="1425"/>
      <c r="M25" s="1423"/>
      <c r="N25" s="1425"/>
      <c r="O25" s="1443"/>
      <c r="P25" s="1444"/>
      <c r="Q25" s="1444"/>
      <c r="R25" s="1445"/>
      <c r="S25" s="1443"/>
      <c r="T25" s="1444"/>
      <c r="U25" s="1444"/>
      <c r="V25" s="1445"/>
      <c r="W25" s="1448"/>
      <c r="X25" s="1449"/>
      <c r="Y25" s="1449"/>
      <c r="Z25" s="1452" t="s">
        <v>463</v>
      </c>
      <c r="AA25" s="1453"/>
      <c r="AB25" s="1466"/>
      <c r="AC25" s="1467"/>
      <c r="AD25" s="1467"/>
      <c r="AE25" s="1467"/>
      <c r="AF25" s="1467"/>
      <c r="AG25" s="1467"/>
      <c r="AH25" s="1468"/>
      <c r="AI25" s="1480"/>
      <c r="AJ25" s="1481"/>
      <c r="AK25" s="1481"/>
      <c r="AL25" s="1481"/>
      <c r="AM25" s="1481"/>
      <c r="AN25" s="1481"/>
      <c r="AO25" s="1481"/>
      <c r="AP25" s="1481"/>
      <c r="AQ25" s="1482"/>
      <c r="AR25" s="56"/>
      <c r="AS25" s="35"/>
      <c r="BK25" s="1472"/>
      <c r="BL25" s="1472"/>
      <c r="BM25" s="1472"/>
      <c r="BN25" s="1472"/>
      <c r="BO25" s="1472"/>
      <c r="BP25" s="1472"/>
      <c r="BQ25" s="1472"/>
      <c r="BR25" s="1472"/>
      <c r="BS25" s="1472"/>
      <c r="BT25" s="1472"/>
      <c r="BU25" s="1472"/>
      <c r="BV25" s="1472"/>
    </row>
    <row r="26" spans="1:80" ht="20.25" customHeight="1" x14ac:dyDescent="0.15">
      <c r="A26" s="42"/>
      <c r="B26" s="1543"/>
      <c r="C26" s="67" t="s">
        <v>465</v>
      </c>
      <c r="D26" s="69"/>
      <c r="E26" s="69"/>
      <c r="F26" s="70"/>
      <c r="G26" s="1420" t="s">
        <v>466</v>
      </c>
      <c r="H26" s="1421"/>
      <c r="I26" s="1421"/>
      <c r="J26" s="1421"/>
      <c r="K26" s="1421"/>
      <c r="L26" s="1422"/>
      <c r="M26" s="1450"/>
      <c r="N26" s="1450"/>
      <c r="O26" s="1454"/>
      <c r="P26" s="1455"/>
      <c r="Q26" s="1455"/>
      <c r="R26" s="1455"/>
      <c r="S26" s="1450"/>
      <c r="T26" s="1450"/>
      <c r="U26" s="1450"/>
      <c r="V26" s="1450"/>
      <c r="W26" s="1451"/>
      <c r="X26" s="1451"/>
      <c r="Y26" s="1451"/>
      <c r="Z26" s="1452" t="s">
        <v>463</v>
      </c>
      <c r="AA26" s="1453"/>
      <c r="AB26" s="1466"/>
      <c r="AC26" s="1467"/>
      <c r="AD26" s="1467"/>
      <c r="AE26" s="1467"/>
      <c r="AF26" s="1467"/>
      <c r="AG26" s="1467"/>
      <c r="AH26" s="1468"/>
      <c r="AI26" s="1476" t="s">
        <v>460</v>
      </c>
      <c r="AJ26" s="1476"/>
      <c r="AK26" s="1466"/>
      <c r="AL26" s="1467"/>
      <c r="AM26" s="1467"/>
      <c r="AN26" s="1467"/>
      <c r="AO26" s="1467"/>
      <c r="AP26" s="1467"/>
      <c r="AQ26" s="1468"/>
      <c r="AR26" s="56"/>
      <c r="AS26" s="35"/>
      <c r="BJ26" s="57"/>
      <c r="BK26" s="1472"/>
      <c r="BL26" s="1472"/>
      <c r="BM26" s="1472"/>
      <c r="BN26" s="1472"/>
      <c r="BO26" s="1472"/>
      <c r="BP26" s="1472"/>
      <c r="BQ26" s="1472"/>
      <c r="BR26" s="1472"/>
      <c r="BS26" s="1472"/>
      <c r="BT26" s="1472"/>
      <c r="BU26" s="1472"/>
      <c r="BV26" s="1472"/>
      <c r="BW26" s="57"/>
      <c r="BX26" s="57"/>
      <c r="BY26" s="57"/>
      <c r="CB26" s="57"/>
    </row>
    <row r="27" spans="1:80" ht="20.25" customHeight="1" x14ac:dyDescent="0.15">
      <c r="A27" s="42"/>
      <c r="B27" s="1543"/>
      <c r="C27" s="73" t="s">
        <v>467</v>
      </c>
      <c r="D27" s="74"/>
      <c r="E27" s="74"/>
      <c r="F27" s="75"/>
      <c r="G27" s="1426"/>
      <c r="H27" s="1427"/>
      <c r="I27" s="1427"/>
      <c r="J27" s="1427"/>
      <c r="K27" s="1427"/>
      <c r="L27" s="1428"/>
      <c r="M27" s="1450"/>
      <c r="N27" s="1450"/>
      <c r="O27" s="1454"/>
      <c r="P27" s="1455"/>
      <c r="Q27" s="1455"/>
      <c r="R27" s="1455"/>
      <c r="S27" s="1450"/>
      <c r="T27" s="1450"/>
      <c r="U27" s="1450"/>
      <c r="V27" s="1450"/>
      <c r="W27" s="1451"/>
      <c r="X27" s="1451"/>
      <c r="Y27" s="1451"/>
      <c r="Z27" s="1452" t="s">
        <v>463</v>
      </c>
      <c r="AA27" s="1453"/>
      <c r="AB27" s="1466"/>
      <c r="AC27" s="1467"/>
      <c r="AD27" s="1467"/>
      <c r="AE27" s="1467"/>
      <c r="AF27" s="1467"/>
      <c r="AG27" s="1467"/>
      <c r="AH27" s="1468"/>
      <c r="AI27" s="1534" t="s">
        <v>460</v>
      </c>
      <c r="AJ27" s="1535"/>
      <c r="AK27" s="1466"/>
      <c r="AL27" s="1467"/>
      <c r="AM27" s="1467"/>
      <c r="AN27" s="1467"/>
      <c r="AO27" s="1467"/>
      <c r="AP27" s="1467"/>
      <c r="AQ27" s="1468"/>
      <c r="AR27" s="56"/>
      <c r="AS27" s="35"/>
      <c r="BK27" s="1472"/>
      <c r="BL27" s="1472"/>
      <c r="BM27" s="1472"/>
      <c r="BN27" s="1472"/>
      <c r="BO27" s="1472"/>
      <c r="BP27" s="1472"/>
      <c r="BQ27" s="1472"/>
      <c r="BR27" s="1472"/>
      <c r="BS27" s="1472"/>
      <c r="BT27" s="1472"/>
      <c r="BU27" s="1472"/>
      <c r="BV27" s="1472"/>
    </row>
    <row r="28" spans="1:80" ht="15" customHeight="1" x14ac:dyDescent="0.15">
      <c r="A28" s="42"/>
      <c r="B28" s="1543"/>
      <c r="C28" s="73"/>
      <c r="D28" s="74"/>
      <c r="E28" s="74"/>
      <c r="F28" s="75"/>
      <c r="G28" s="1423"/>
      <c r="H28" s="1424"/>
      <c r="I28" s="1424"/>
      <c r="J28" s="1424"/>
      <c r="K28" s="1424"/>
      <c r="L28" s="1425"/>
      <c r="M28" s="1450"/>
      <c r="N28" s="1450"/>
      <c r="O28" s="1453"/>
      <c r="P28" s="1453"/>
      <c r="Q28" s="1453"/>
      <c r="R28" s="1453"/>
      <c r="S28" s="1453"/>
      <c r="T28" s="1453"/>
      <c r="U28" s="1453"/>
      <c r="V28" s="1453"/>
      <c r="W28" s="1453"/>
      <c r="X28" s="1453"/>
      <c r="Y28" s="1469"/>
      <c r="Z28" s="1452" t="s">
        <v>93</v>
      </c>
      <c r="AA28" s="1469"/>
      <c r="AB28" s="1477"/>
      <c r="AC28" s="1478"/>
      <c r="AD28" s="1478"/>
      <c r="AE28" s="1478"/>
      <c r="AF28" s="1478"/>
      <c r="AG28" s="1478"/>
      <c r="AH28" s="1478"/>
      <c r="AI28" s="1478"/>
      <c r="AJ28" s="1478"/>
      <c r="AK28" s="1478"/>
      <c r="AL28" s="1478"/>
      <c r="AM28" s="1478"/>
      <c r="AN28" s="1478"/>
      <c r="AO28" s="1478"/>
      <c r="AP28" s="1478"/>
      <c r="AQ28" s="1479"/>
      <c r="AR28" s="56"/>
      <c r="AS28" s="35"/>
      <c r="BK28" s="1472"/>
      <c r="BL28" s="1472"/>
      <c r="BM28" s="1472"/>
      <c r="BN28" s="1472"/>
      <c r="BO28" s="1472"/>
      <c r="BP28" s="1472"/>
      <c r="BQ28" s="1472"/>
      <c r="BR28" s="1472"/>
      <c r="BS28" s="1472"/>
      <c r="BT28" s="1472"/>
      <c r="BU28" s="1472"/>
      <c r="BV28" s="1472"/>
    </row>
    <row r="29" spans="1:80" ht="20.25" customHeight="1" x14ac:dyDescent="0.15">
      <c r="A29" s="42"/>
      <c r="B29" s="1543"/>
      <c r="C29" s="67" t="s">
        <v>468</v>
      </c>
      <c r="D29" s="69"/>
      <c r="E29" s="69"/>
      <c r="F29" s="70"/>
      <c r="G29" s="1420" t="s">
        <v>469</v>
      </c>
      <c r="H29" s="1421"/>
      <c r="I29" s="1421"/>
      <c r="J29" s="1421"/>
      <c r="K29" s="1421"/>
      <c r="L29" s="1422"/>
      <c r="M29" s="1433"/>
      <c r="N29" s="1434"/>
      <c r="O29" s="1440"/>
      <c r="P29" s="1441"/>
      <c r="Q29" s="1441"/>
      <c r="R29" s="1442"/>
      <c r="S29" s="1440"/>
      <c r="T29" s="1441"/>
      <c r="U29" s="1441"/>
      <c r="V29" s="1442"/>
      <c r="W29" s="1446"/>
      <c r="X29" s="1447"/>
      <c r="Y29" s="1447"/>
      <c r="Z29" s="1476" t="s">
        <v>457</v>
      </c>
      <c r="AA29" s="1476"/>
      <c r="AB29" s="1466"/>
      <c r="AC29" s="1467"/>
      <c r="AD29" s="1467"/>
      <c r="AE29" s="1467"/>
      <c r="AF29" s="1467"/>
      <c r="AG29" s="1467"/>
      <c r="AH29" s="1468"/>
      <c r="AI29" s="1476" t="s">
        <v>460</v>
      </c>
      <c r="AJ29" s="1476"/>
      <c r="AK29" s="1466"/>
      <c r="AL29" s="1467"/>
      <c r="AM29" s="1467"/>
      <c r="AN29" s="1467"/>
      <c r="AO29" s="1467"/>
      <c r="AP29" s="1467"/>
      <c r="AQ29" s="1468"/>
      <c r="AR29" s="56"/>
      <c r="AS29" s="35"/>
      <c r="BK29" s="1472"/>
      <c r="BL29" s="1472"/>
      <c r="BM29" s="1472"/>
      <c r="BN29" s="1472"/>
      <c r="BO29" s="1472"/>
      <c r="BP29" s="1472"/>
      <c r="BQ29" s="1472"/>
      <c r="BR29" s="1472"/>
      <c r="BS29" s="1472"/>
      <c r="BT29" s="1472"/>
      <c r="BU29" s="1472"/>
      <c r="BV29" s="1472"/>
    </row>
    <row r="30" spans="1:80" ht="20.25" customHeight="1" x14ac:dyDescent="0.15">
      <c r="A30" s="42"/>
      <c r="B30" s="1543"/>
      <c r="C30" s="73"/>
      <c r="D30" s="74"/>
      <c r="E30" s="74"/>
      <c r="F30" s="75"/>
      <c r="G30" s="1426"/>
      <c r="H30" s="1427"/>
      <c r="I30" s="1427"/>
      <c r="J30" s="1427"/>
      <c r="K30" s="1427"/>
      <c r="L30" s="1428"/>
      <c r="M30" s="1438"/>
      <c r="N30" s="1439"/>
      <c r="O30" s="1443"/>
      <c r="P30" s="1444"/>
      <c r="Q30" s="1444"/>
      <c r="R30" s="1445"/>
      <c r="S30" s="1443"/>
      <c r="T30" s="1444"/>
      <c r="U30" s="1444"/>
      <c r="V30" s="1445"/>
      <c r="W30" s="1448"/>
      <c r="X30" s="1449"/>
      <c r="Y30" s="1449"/>
      <c r="Z30" s="1476" t="s">
        <v>463</v>
      </c>
      <c r="AA30" s="1476"/>
      <c r="AB30" s="1466"/>
      <c r="AC30" s="1467"/>
      <c r="AD30" s="1467"/>
      <c r="AE30" s="1467"/>
      <c r="AF30" s="1467"/>
      <c r="AG30" s="1467"/>
      <c r="AH30" s="1468"/>
      <c r="AI30" s="1533"/>
      <c r="AJ30" s="1530"/>
      <c r="AK30" s="1530"/>
      <c r="AL30" s="1530"/>
      <c r="AM30" s="1530"/>
      <c r="AN30" s="1530"/>
      <c r="AO30" s="1530"/>
      <c r="AP30" s="1530"/>
      <c r="AQ30" s="1531"/>
      <c r="AR30" s="56"/>
      <c r="AS30" s="35"/>
    </row>
    <row r="31" spans="1:80" ht="15" customHeight="1" x14ac:dyDescent="0.15">
      <c r="A31" s="42"/>
      <c r="B31" s="1543"/>
      <c r="C31" s="73"/>
      <c r="D31" s="74"/>
      <c r="E31" s="74"/>
      <c r="F31" s="75"/>
      <c r="G31" s="1426"/>
      <c r="H31" s="1427"/>
      <c r="I31" s="1427"/>
      <c r="J31" s="1427"/>
      <c r="K31" s="1427"/>
      <c r="L31" s="1428"/>
      <c r="M31" s="1438"/>
      <c r="N31" s="1439"/>
      <c r="O31" s="1463"/>
      <c r="P31" s="1464"/>
      <c r="Q31" s="1464"/>
      <c r="R31" s="1464"/>
      <c r="S31" s="1464"/>
      <c r="T31" s="1464"/>
      <c r="U31" s="1464"/>
      <c r="V31" s="1464"/>
      <c r="W31" s="1464"/>
      <c r="X31" s="1464"/>
      <c r="Y31" s="1465"/>
      <c r="Z31" s="1452" t="s">
        <v>93</v>
      </c>
      <c r="AA31" s="1469"/>
      <c r="AB31" s="1477"/>
      <c r="AC31" s="1478"/>
      <c r="AD31" s="1478"/>
      <c r="AE31" s="1478"/>
      <c r="AF31" s="1478"/>
      <c r="AG31" s="1478"/>
      <c r="AH31" s="1478"/>
      <c r="AI31" s="1488"/>
      <c r="AJ31" s="1488"/>
      <c r="AK31" s="1478"/>
      <c r="AL31" s="1478"/>
      <c r="AM31" s="1478"/>
      <c r="AN31" s="1478"/>
      <c r="AO31" s="1478"/>
      <c r="AP31" s="1478"/>
      <c r="AQ31" s="1479"/>
      <c r="AR31" s="56"/>
      <c r="AS31" s="35"/>
    </row>
    <row r="32" spans="1:80" ht="20.25" customHeight="1" x14ac:dyDescent="0.15">
      <c r="A32" s="42"/>
      <c r="B32" s="1543"/>
      <c r="C32" s="73" t="s">
        <v>470</v>
      </c>
      <c r="D32" s="74"/>
      <c r="E32" s="74"/>
      <c r="F32" s="75"/>
      <c r="G32" s="1426"/>
      <c r="H32" s="1427"/>
      <c r="I32" s="1427"/>
      <c r="J32" s="1427"/>
      <c r="K32" s="1427"/>
      <c r="L32" s="1428"/>
      <c r="M32" s="1438"/>
      <c r="N32" s="1439"/>
      <c r="O32" s="1440"/>
      <c r="P32" s="1441"/>
      <c r="Q32" s="1441"/>
      <c r="R32" s="1442"/>
      <c r="S32" s="1440"/>
      <c r="T32" s="1441"/>
      <c r="U32" s="1441"/>
      <c r="V32" s="1442"/>
      <c r="W32" s="1446"/>
      <c r="X32" s="1447"/>
      <c r="Y32" s="1447"/>
      <c r="Z32" s="1476" t="s">
        <v>457</v>
      </c>
      <c r="AA32" s="1476"/>
      <c r="AB32" s="1466"/>
      <c r="AC32" s="1467"/>
      <c r="AD32" s="1467"/>
      <c r="AE32" s="1467"/>
      <c r="AF32" s="1467"/>
      <c r="AG32" s="1467"/>
      <c r="AH32" s="1468"/>
      <c r="AI32" s="1476" t="s">
        <v>460</v>
      </c>
      <c r="AJ32" s="1476"/>
      <c r="AK32" s="1466"/>
      <c r="AL32" s="1467"/>
      <c r="AM32" s="1467"/>
      <c r="AN32" s="1467"/>
      <c r="AO32" s="1467"/>
      <c r="AP32" s="1467"/>
      <c r="AQ32" s="1468"/>
      <c r="AR32" s="56"/>
      <c r="AS32" s="35"/>
      <c r="BJ32" s="57"/>
      <c r="BK32" s="1472"/>
      <c r="BL32" s="1472"/>
      <c r="BM32" s="1472"/>
      <c r="BN32" s="1472"/>
      <c r="BO32" s="1472"/>
      <c r="BP32" s="1472"/>
      <c r="BQ32" s="1472"/>
      <c r="BR32" s="1472"/>
      <c r="BS32" s="1472"/>
      <c r="BT32" s="1472"/>
      <c r="BU32" s="1472"/>
      <c r="BV32" s="1472"/>
    </row>
    <row r="33" spans="1:78" ht="20.25" customHeight="1" x14ac:dyDescent="0.15">
      <c r="A33" s="42"/>
      <c r="B33" s="1543"/>
      <c r="C33" s="73"/>
      <c r="D33" s="74"/>
      <c r="E33" s="74"/>
      <c r="F33" s="75"/>
      <c r="G33" s="1426"/>
      <c r="H33" s="1427"/>
      <c r="I33" s="1427"/>
      <c r="J33" s="1427"/>
      <c r="K33" s="1427"/>
      <c r="L33" s="1428"/>
      <c r="M33" s="1438"/>
      <c r="N33" s="1439"/>
      <c r="O33" s="1443"/>
      <c r="P33" s="1444"/>
      <c r="Q33" s="1444"/>
      <c r="R33" s="1445"/>
      <c r="S33" s="1443"/>
      <c r="T33" s="1444"/>
      <c r="U33" s="1444"/>
      <c r="V33" s="1445"/>
      <c r="W33" s="1448"/>
      <c r="X33" s="1449"/>
      <c r="Y33" s="1449"/>
      <c r="Z33" s="1476" t="s">
        <v>463</v>
      </c>
      <c r="AA33" s="1476"/>
      <c r="AB33" s="1466"/>
      <c r="AC33" s="1467"/>
      <c r="AD33" s="1467"/>
      <c r="AE33" s="1467"/>
      <c r="AF33" s="1467"/>
      <c r="AG33" s="1467"/>
      <c r="AH33" s="1468"/>
      <c r="AI33" s="1528"/>
      <c r="AJ33" s="1529"/>
      <c r="AK33" s="1530"/>
      <c r="AL33" s="1530"/>
      <c r="AM33" s="1530"/>
      <c r="AN33" s="1530"/>
      <c r="AO33" s="1530"/>
      <c r="AP33" s="1530"/>
      <c r="AQ33" s="1531"/>
      <c r="AR33" s="56"/>
      <c r="AS33" s="35"/>
      <c r="BK33" s="1472"/>
      <c r="BL33" s="1472"/>
      <c r="BM33" s="1472"/>
      <c r="BN33" s="1472"/>
      <c r="BO33" s="1472"/>
      <c r="BP33" s="1472"/>
      <c r="BQ33" s="1472"/>
      <c r="BR33" s="1472"/>
      <c r="BS33" s="1472"/>
      <c r="BT33" s="1472"/>
      <c r="BU33" s="1472"/>
      <c r="BV33" s="1472"/>
    </row>
    <row r="34" spans="1:78" ht="15" customHeight="1" x14ac:dyDescent="0.15">
      <c r="A34" s="42"/>
      <c r="B34" s="1543"/>
      <c r="C34" s="74"/>
      <c r="D34" s="74"/>
      <c r="E34" s="74"/>
      <c r="F34" s="75"/>
      <c r="G34" s="1423"/>
      <c r="H34" s="1424"/>
      <c r="I34" s="1424"/>
      <c r="J34" s="1424"/>
      <c r="K34" s="1424"/>
      <c r="L34" s="1425"/>
      <c r="M34" s="1435"/>
      <c r="N34" s="1436"/>
      <c r="O34" s="1463"/>
      <c r="P34" s="1464"/>
      <c r="Q34" s="1464"/>
      <c r="R34" s="1464"/>
      <c r="S34" s="1464"/>
      <c r="T34" s="1464"/>
      <c r="U34" s="1464"/>
      <c r="V34" s="1464"/>
      <c r="W34" s="1464"/>
      <c r="X34" s="1464"/>
      <c r="Y34" s="1465"/>
      <c r="Z34" s="1452" t="s">
        <v>93</v>
      </c>
      <c r="AA34" s="1469"/>
      <c r="AB34" s="1477"/>
      <c r="AC34" s="1478"/>
      <c r="AD34" s="1478"/>
      <c r="AE34" s="1478"/>
      <c r="AF34" s="1478"/>
      <c r="AG34" s="1478"/>
      <c r="AH34" s="1478"/>
      <c r="AI34" s="1478"/>
      <c r="AJ34" s="1478"/>
      <c r="AK34" s="1478"/>
      <c r="AL34" s="1478"/>
      <c r="AM34" s="1478"/>
      <c r="AN34" s="1478"/>
      <c r="AO34" s="1478"/>
      <c r="AP34" s="1478"/>
      <c r="AQ34" s="1479"/>
      <c r="AR34" s="56"/>
      <c r="AS34" s="35"/>
      <c r="BK34" s="1472"/>
      <c r="BL34" s="1472"/>
      <c r="BM34" s="1472"/>
      <c r="BN34" s="1472"/>
      <c r="BO34" s="1472"/>
      <c r="BP34" s="1472"/>
      <c r="BQ34" s="1472"/>
      <c r="BR34" s="1472"/>
      <c r="BS34" s="1472"/>
      <c r="BT34" s="1472"/>
      <c r="BU34" s="1472"/>
      <c r="BV34" s="1472"/>
    </row>
    <row r="35" spans="1:78" ht="20.25" customHeight="1" x14ac:dyDescent="0.15">
      <c r="A35" s="42"/>
      <c r="B35" s="1543"/>
      <c r="C35" s="69" t="s">
        <v>471</v>
      </c>
      <c r="D35" s="69"/>
      <c r="E35" s="69"/>
      <c r="F35" s="70"/>
      <c r="G35" s="1420" t="s">
        <v>472</v>
      </c>
      <c r="H35" s="1421"/>
      <c r="I35" s="1421"/>
      <c r="J35" s="1421"/>
      <c r="K35" s="1421"/>
      <c r="L35" s="1422"/>
      <c r="M35" s="1433"/>
      <c r="N35" s="1434"/>
      <c r="O35" s="1502"/>
      <c r="P35" s="1503"/>
      <c r="Q35" s="1503"/>
      <c r="R35" s="1504"/>
      <c r="S35" s="1507"/>
      <c r="T35" s="1508"/>
      <c r="U35" s="1508"/>
      <c r="V35" s="1509"/>
      <c r="W35" s="1505"/>
      <c r="X35" s="1506"/>
      <c r="Y35" s="1506"/>
      <c r="Z35" s="1492" t="s">
        <v>463</v>
      </c>
      <c r="AA35" s="1493"/>
      <c r="AB35" s="1489"/>
      <c r="AC35" s="1490"/>
      <c r="AD35" s="1490"/>
      <c r="AE35" s="1490"/>
      <c r="AF35" s="1490"/>
      <c r="AG35" s="1490"/>
      <c r="AH35" s="1491"/>
      <c r="AI35" s="1492" t="s">
        <v>460</v>
      </c>
      <c r="AJ35" s="1493"/>
      <c r="AK35" s="1489"/>
      <c r="AL35" s="1490"/>
      <c r="AM35" s="1490"/>
      <c r="AN35" s="1490"/>
      <c r="AO35" s="1490"/>
      <c r="AP35" s="1490"/>
      <c r="AQ35" s="1491"/>
      <c r="AR35" s="56"/>
      <c r="AS35" s="35"/>
      <c r="BK35" s="1472"/>
      <c r="BL35" s="1472"/>
      <c r="BM35" s="1472"/>
      <c r="BN35" s="1472"/>
      <c r="BO35" s="1472"/>
      <c r="BP35" s="1472"/>
      <c r="BQ35" s="1544"/>
      <c r="BR35" s="1472"/>
      <c r="BS35" s="1472"/>
      <c r="BT35" s="1472"/>
      <c r="BU35" s="1472"/>
      <c r="BV35" s="1472"/>
      <c r="BZ35" s="76"/>
    </row>
    <row r="36" spans="1:78" ht="20.25" customHeight="1" x14ac:dyDescent="0.15">
      <c r="A36" s="42"/>
      <c r="B36" s="1543"/>
      <c r="C36" s="74" t="s">
        <v>473</v>
      </c>
      <c r="D36" s="74"/>
      <c r="E36" s="74"/>
      <c r="F36" s="75"/>
      <c r="G36" s="1426"/>
      <c r="H36" s="1427"/>
      <c r="I36" s="1427"/>
      <c r="J36" s="1427"/>
      <c r="K36" s="1427"/>
      <c r="L36" s="1428"/>
      <c r="M36" s="1438"/>
      <c r="N36" s="1439"/>
      <c r="O36" s="1502"/>
      <c r="P36" s="1503"/>
      <c r="Q36" s="1503"/>
      <c r="R36" s="1504"/>
      <c r="S36" s="1507"/>
      <c r="T36" s="1508"/>
      <c r="U36" s="1508"/>
      <c r="V36" s="1509"/>
      <c r="W36" s="1505"/>
      <c r="X36" s="1506"/>
      <c r="Y36" s="1506"/>
      <c r="Z36" s="1492" t="s">
        <v>463</v>
      </c>
      <c r="AA36" s="1493"/>
      <c r="AB36" s="1489"/>
      <c r="AC36" s="1490"/>
      <c r="AD36" s="1490"/>
      <c r="AE36" s="1490"/>
      <c r="AF36" s="1490"/>
      <c r="AG36" s="1490"/>
      <c r="AH36" s="1491"/>
      <c r="AI36" s="1492" t="s">
        <v>460</v>
      </c>
      <c r="AJ36" s="1493"/>
      <c r="AK36" s="1489"/>
      <c r="AL36" s="1490"/>
      <c r="AM36" s="1490"/>
      <c r="AN36" s="1490"/>
      <c r="AO36" s="1490"/>
      <c r="AP36" s="1490"/>
      <c r="AQ36" s="1491"/>
      <c r="AR36" s="56"/>
      <c r="AS36" s="35"/>
      <c r="BK36" s="1472"/>
      <c r="BL36" s="1472"/>
      <c r="BM36" s="1472"/>
      <c r="BN36" s="1472"/>
      <c r="BO36" s="1472"/>
      <c r="BP36" s="1472"/>
      <c r="BQ36" s="1472"/>
      <c r="BR36" s="1472"/>
      <c r="BS36" s="1472"/>
      <c r="BT36" s="1472"/>
      <c r="BU36" s="1472"/>
      <c r="BV36" s="1472"/>
      <c r="BZ36" s="76"/>
    </row>
    <row r="37" spans="1:78" ht="15" customHeight="1" x14ac:dyDescent="0.15">
      <c r="A37" s="42"/>
      <c r="B37" s="1543"/>
      <c r="C37" s="74"/>
      <c r="D37" s="74"/>
      <c r="E37" s="74"/>
      <c r="F37" s="75"/>
      <c r="G37" s="1423"/>
      <c r="H37" s="1424"/>
      <c r="I37" s="1424"/>
      <c r="J37" s="1424"/>
      <c r="K37" s="1424"/>
      <c r="L37" s="1425"/>
      <c r="M37" s="1435"/>
      <c r="N37" s="1436"/>
      <c r="O37" s="1463"/>
      <c r="P37" s="1464"/>
      <c r="Q37" s="1464"/>
      <c r="R37" s="1464"/>
      <c r="S37" s="1464"/>
      <c r="T37" s="1464"/>
      <c r="U37" s="1464"/>
      <c r="V37" s="1464"/>
      <c r="W37" s="1464"/>
      <c r="X37" s="1464"/>
      <c r="Y37" s="1465"/>
      <c r="Z37" s="1476" t="s">
        <v>93</v>
      </c>
      <c r="AA37" s="1476"/>
      <c r="AB37" s="1477"/>
      <c r="AC37" s="1478"/>
      <c r="AD37" s="1478"/>
      <c r="AE37" s="1478"/>
      <c r="AF37" s="1478"/>
      <c r="AG37" s="1478"/>
      <c r="AH37" s="1478"/>
      <c r="AI37" s="1478"/>
      <c r="AJ37" s="1478"/>
      <c r="AK37" s="1478"/>
      <c r="AL37" s="1478"/>
      <c r="AM37" s="1478"/>
      <c r="AN37" s="1478"/>
      <c r="AO37" s="1478"/>
      <c r="AP37" s="1478"/>
      <c r="AQ37" s="1479"/>
      <c r="AR37" s="56"/>
      <c r="AS37" s="35"/>
      <c r="BK37" s="1472"/>
      <c r="BL37" s="1472"/>
      <c r="BM37" s="1472"/>
      <c r="BN37" s="1472"/>
      <c r="BO37" s="1472"/>
      <c r="BP37" s="1472"/>
      <c r="BQ37" s="1472"/>
      <c r="BR37" s="1472"/>
      <c r="BS37" s="1472"/>
      <c r="BT37" s="1472"/>
      <c r="BU37" s="1472"/>
      <c r="BV37" s="1472"/>
      <c r="BZ37" s="76"/>
    </row>
    <row r="38" spans="1:78" ht="20.25" customHeight="1" x14ac:dyDescent="0.15">
      <c r="A38" s="42"/>
      <c r="B38" s="1543"/>
      <c r="C38" s="69" t="s">
        <v>474</v>
      </c>
      <c r="D38" s="69"/>
      <c r="E38" s="69"/>
      <c r="F38" s="70"/>
      <c r="G38" s="1420" t="s">
        <v>475</v>
      </c>
      <c r="H38" s="1421"/>
      <c r="I38" s="1421"/>
      <c r="J38" s="1421"/>
      <c r="K38" s="1421"/>
      <c r="L38" s="1422"/>
      <c r="M38" s="1433"/>
      <c r="N38" s="1434"/>
      <c r="O38" s="1507"/>
      <c r="P38" s="1508"/>
      <c r="Q38" s="1508"/>
      <c r="R38" s="1509"/>
      <c r="S38" s="1507"/>
      <c r="T38" s="1508"/>
      <c r="U38" s="1508"/>
      <c r="V38" s="1509"/>
      <c r="W38" s="1505"/>
      <c r="X38" s="1506"/>
      <c r="Y38" s="1506"/>
      <c r="Z38" s="1492" t="s">
        <v>463</v>
      </c>
      <c r="AA38" s="1536"/>
      <c r="AB38" s="1489"/>
      <c r="AC38" s="1490"/>
      <c r="AD38" s="1490"/>
      <c r="AE38" s="1490"/>
      <c r="AF38" s="1490"/>
      <c r="AG38" s="1490"/>
      <c r="AH38" s="1491"/>
      <c r="AI38" s="1492" t="s">
        <v>460</v>
      </c>
      <c r="AJ38" s="1536"/>
      <c r="AK38" s="1489"/>
      <c r="AL38" s="1490"/>
      <c r="AM38" s="1490"/>
      <c r="AN38" s="1490"/>
      <c r="AO38" s="1490"/>
      <c r="AP38" s="1490"/>
      <c r="AQ38" s="1491"/>
      <c r="AR38" s="56"/>
      <c r="AS38" s="35"/>
      <c r="BK38" s="1472"/>
      <c r="BL38" s="1472"/>
      <c r="BM38" s="1472"/>
      <c r="BN38" s="1472"/>
      <c r="BO38" s="1472"/>
      <c r="BP38" s="1472"/>
      <c r="BQ38" s="1544"/>
      <c r="BR38" s="1472"/>
      <c r="BS38" s="1472"/>
      <c r="BT38" s="1472"/>
      <c r="BU38" s="1472"/>
      <c r="BV38" s="1472"/>
      <c r="BZ38" s="76"/>
    </row>
    <row r="39" spans="1:78" ht="20.25" customHeight="1" x14ac:dyDescent="0.15">
      <c r="A39" s="42"/>
      <c r="B39" s="1543"/>
      <c r="C39" s="74" t="s">
        <v>476</v>
      </c>
      <c r="D39" s="74"/>
      <c r="E39" s="74"/>
      <c r="F39" s="75"/>
      <c r="G39" s="1426"/>
      <c r="H39" s="1427"/>
      <c r="I39" s="1427"/>
      <c r="J39" s="1427"/>
      <c r="K39" s="1427"/>
      <c r="L39" s="1428"/>
      <c r="M39" s="1438"/>
      <c r="N39" s="1439"/>
      <c r="O39" s="1507"/>
      <c r="P39" s="1508"/>
      <c r="Q39" s="1508"/>
      <c r="R39" s="1509"/>
      <c r="S39" s="1507"/>
      <c r="T39" s="1508"/>
      <c r="U39" s="1508"/>
      <c r="V39" s="1509"/>
      <c r="W39" s="1505"/>
      <c r="X39" s="1506"/>
      <c r="Y39" s="1506"/>
      <c r="Z39" s="1492" t="s">
        <v>463</v>
      </c>
      <c r="AA39" s="1536"/>
      <c r="AB39" s="1489"/>
      <c r="AC39" s="1490"/>
      <c r="AD39" s="1490"/>
      <c r="AE39" s="1490"/>
      <c r="AF39" s="1490"/>
      <c r="AG39" s="1490"/>
      <c r="AH39" s="1491"/>
      <c r="AI39" s="1492" t="s">
        <v>460</v>
      </c>
      <c r="AJ39" s="1536"/>
      <c r="AK39" s="1489"/>
      <c r="AL39" s="1490"/>
      <c r="AM39" s="1490"/>
      <c r="AN39" s="1490"/>
      <c r="AO39" s="1490"/>
      <c r="AP39" s="1490"/>
      <c r="AQ39" s="1491"/>
      <c r="AR39" s="56"/>
      <c r="AS39" s="35"/>
      <c r="BK39" s="1472"/>
      <c r="BL39" s="1472"/>
      <c r="BM39" s="1472"/>
      <c r="BN39" s="1472"/>
      <c r="BO39" s="1472"/>
      <c r="BP39" s="1472"/>
      <c r="BQ39" s="1472"/>
      <c r="BR39" s="1472"/>
      <c r="BS39" s="1472"/>
      <c r="BT39" s="1472"/>
      <c r="BU39" s="1472"/>
      <c r="BV39" s="1472"/>
      <c r="BZ39" s="76"/>
    </row>
    <row r="40" spans="1:78" ht="15" customHeight="1" x14ac:dyDescent="0.15">
      <c r="A40" s="42"/>
      <c r="B40" s="1543"/>
      <c r="C40" s="71"/>
      <c r="D40" s="71"/>
      <c r="E40" s="71"/>
      <c r="F40" s="72"/>
      <c r="G40" s="1423"/>
      <c r="H40" s="1424"/>
      <c r="I40" s="1424"/>
      <c r="J40" s="1424"/>
      <c r="K40" s="1424"/>
      <c r="L40" s="1425"/>
      <c r="M40" s="1438"/>
      <c r="N40" s="1439"/>
      <c r="O40" s="1499"/>
      <c r="P40" s="1500"/>
      <c r="Q40" s="1500"/>
      <c r="R40" s="1500"/>
      <c r="S40" s="1500"/>
      <c r="T40" s="1500"/>
      <c r="U40" s="1500"/>
      <c r="V40" s="1500"/>
      <c r="W40" s="1500"/>
      <c r="X40" s="1500"/>
      <c r="Y40" s="1501"/>
      <c r="Z40" s="1526" t="s">
        <v>93</v>
      </c>
      <c r="AA40" s="1526"/>
      <c r="AB40" s="1496"/>
      <c r="AC40" s="1497"/>
      <c r="AD40" s="1497"/>
      <c r="AE40" s="1497"/>
      <c r="AF40" s="1497"/>
      <c r="AG40" s="1497"/>
      <c r="AH40" s="1497"/>
      <c r="AI40" s="1497"/>
      <c r="AJ40" s="1497"/>
      <c r="AK40" s="1497"/>
      <c r="AL40" s="1497"/>
      <c r="AM40" s="1497"/>
      <c r="AN40" s="1497"/>
      <c r="AO40" s="1497"/>
      <c r="AP40" s="1497"/>
      <c r="AQ40" s="1498"/>
      <c r="AR40" s="56"/>
      <c r="AS40" s="35"/>
      <c r="BK40" s="1472"/>
      <c r="BL40" s="1472"/>
      <c r="BM40" s="1472"/>
      <c r="BN40" s="1472"/>
      <c r="BO40" s="1472"/>
      <c r="BP40" s="1472"/>
      <c r="BQ40" s="1472"/>
      <c r="BR40" s="1472"/>
      <c r="BS40" s="1472"/>
      <c r="BT40" s="1472"/>
      <c r="BU40" s="1472"/>
      <c r="BV40" s="1472"/>
      <c r="BZ40" s="76"/>
    </row>
    <row r="41" spans="1:78" ht="20.25" customHeight="1" x14ac:dyDescent="0.15">
      <c r="A41" s="42"/>
      <c r="B41" s="1543"/>
      <c r="C41" s="69" t="s">
        <v>477</v>
      </c>
      <c r="D41" s="69"/>
      <c r="E41" s="69"/>
      <c r="F41" s="70"/>
      <c r="G41" s="1420" t="s">
        <v>478</v>
      </c>
      <c r="H41" s="1421"/>
      <c r="I41" s="1421"/>
      <c r="J41" s="1421"/>
      <c r="K41" s="1421"/>
      <c r="L41" s="1422"/>
      <c r="M41" s="1420"/>
      <c r="N41" s="1422"/>
      <c r="O41" s="1440"/>
      <c r="P41" s="1441"/>
      <c r="Q41" s="1441"/>
      <c r="R41" s="1442"/>
      <c r="S41" s="1440"/>
      <c r="T41" s="1441"/>
      <c r="U41" s="1441"/>
      <c r="V41" s="1442"/>
      <c r="W41" s="1446"/>
      <c r="X41" s="1447"/>
      <c r="Y41" s="1447"/>
      <c r="Z41" s="1452" t="s">
        <v>463</v>
      </c>
      <c r="AA41" s="1453"/>
      <c r="AB41" s="1466"/>
      <c r="AC41" s="1467"/>
      <c r="AD41" s="1467"/>
      <c r="AE41" s="1467"/>
      <c r="AF41" s="1467"/>
      <c r="AG41" s="1467"/>
      <c r="AH41" s="1468"/>
      <c r="AI41" s="1452" t="s">
        <v>460</v>
      </c>
      <c r="AJ41" s="1453"/>
      <c r="AK41" s="1466"/>
      <c r="AL41" s="1467"/>
      <c r="AM41" s="1467"/>
      <c r="AN41" s="1467"/>
      <c r="AO41" s="1467"/>
      <c r="AP41" s="1467"/>
      <c r="AQ41" s="1468"/>
      <c r="AR41" s="56"/>
      <c r="AS41" s="35"/>
      <c r="BK41" s="1472"/>
      <c r="BL41" s="1472"/>
      <c r="BM41" s="1472"/>
      <c r="BN41" s="1472"/>
      <c r="BO41" s="1472"/>
      <c r="BP41" s="1472"/>
      <c r="BQ41" s="1472"/>
      <c r="BR41" s="1472"/>
      <c r="BS41" s="1472"/>
      <c r="BT41" s="1472"/>
      <c r="BU41" s="1472"/>
      <c r="BV41" s="1472"/>
      <c r="BZ41" s="76"/>
    </row>
    <row r="42" spans="1:78" ht="15" customHeight="1" x14ac:dyDescent="0.15">
      <c r="A42" s="42"/>
      <c r="B42" s="1543"/>
      <c r="C42" s="71" t="s">
        <v>479</v>
      </c>
      <c r="D42" s="71"/>
      <c r="E42" s="71"/>
      <c r="F42" s="72"/>
      <c r="G42" s="1423"/>
      <c r="H42" s="1424"/>
      <c r="I42" s="1424"/>
      <c r="J42" s="1424"/>
      <c r="K42" s="1424"/>
      <c r="L42" s="1425"/>
      <c r="M42" s="1423"/>
      <c r="N42" s="1425"/>
      <c r="O42" s="1443"/>
      <c r="P42" s="1444"/>
      <c r="Q42" s="1444"/>
      <c r="R42" s="1445"/>
      <c r="S42" s="1443"/>
      <c r="T42" s="1444"/>
      <c r="U42" s="1444"/>
      <c r="V42" s="1445"/>
      <c r="W42" s="1448"/>
      <c r="X42" s="1449"/>
      <c r="Y42" s="1449"/>
      <c r="Z42" s="1476" t="s">
        <v>93</v>
      </c>
      <c r="AA42" s="1476"/>
      <c r="AB42" s="1477"/>
      <c r="AC42" s="1478"/>
      <c r="AD42" s="1478"/>
      <c r="AE42" s="1478"/>
      <c r="AF42" s="1478"/>
      <c r="AG42" s="1478"/>
      <c r="AH42" s="1478"/>
      <c r="AI42" s="1478"/>
      <c r="AJ42" s="1478"/>
      <c r="AK42" s="1478"/>
      <c r="AL42" s="1478"/>
      <c r="AM42" s="1478"/>
      <c r="AN42" s="1478"/>
      <c r="AO42" s="1478"/>
      <c r="AP42" s="1478"/>
      <c r="AQ42" s="1479"/>
      <c r="AR42" s="56"/>
      <c r="AS42" s="35"/>
      <c r="BK42" s="1472"/>
      <c r="BL42" s="1472"/>
      <c r="BM42" s="1472"/>
      <c r="BN42" s="1472"/>
      <c r="BO42" s="1472"/>
      <c r="BP42" s="1472"/>
      <c r="BQ42" s="1472"/>
      <c r="BR42" s="1472"/>
      <c r="BS42" s="1472"/>
      <c r="BT42" s="1472"/>
      <c r="BU42" s="1472"/>
      <c r="BV42" s="1472"/>
      <c r="BZ42" s="76"/>
    </row>
    <row r="43" spans="1:78" ht="20.25" customHeight="1" x14ac:dyDescent="0.15">
      <c r="A43" s="42"/>
      <c r="B43" s="1543"/>
      <c r="C43" s="69"/>
      <c r="D43" s="69"/>
      <c r="E43" s="69"/>
      <c r="F43" s="70"/>
      <c r="G43" s="1420" t="s">
        <v>480</v>
      </c>
      <c r="H43" s="1421"/>
      <c r="I43" s="1421"/>
      <c r="J43" s="1421"/>
      <c r="K43" s="1421"/>
      <c r="L43" s="1422"/>
      <c r="M43" s="1433"/>
      <c r="N43" s="1434"/>
      <c r="O43" s="1440"/>
      <c r="P43" s="1441"/>
      <c r="Q43" s="1441"/>
      <c r="R43" s="1442"/>
      <c r="S43" s="1440"/>
      <c r="T43" s="1441"/>
      <c r="U43" s="1441"/>
      <c r="V43" s="1442"/>
      <c r="W43" s="1446"/>
      <c r="X43" s="1447"/>
      <c r="Y43" s="1447"/>
      <c r="Z43" s="1452" t="s">
        <v>463</v>
      </c>
      <c r="AA43" s="1453"/>
      <c r="AB43" s="1466"/>
      <c r="AC43" s="1467"/>
      <c r="AD43" s="1467"/>
      <c r="AE43" s="1467"/>
      <c r="AF43" s="1467"/>
      <c r="AG43" s="1467"/>
      <c r="AH43" s="1468"/>
      <c r="AI43" s="1452" t="s">
        <v>460</v>
      </c>
      <c r="AJ43" s="1453"/>
      <c r="AK43" s="1466"/>
      <c r="AL43" s="1467"/>
      <c r="AM43" s="1467"/>
      <c r="AN43" s="1467"/>
      <c r="AO43" s="1467"/>
      <c r="AP43" s="1467"/>
      <c r="AQ43" s="1468"/>
      <c r="AR43" s="56"/>
      <c r="AS43" s="35"/>
      <c r="BK43" s="1472"/>
      <c r="BL43" s="1472"/>
      <c r="BM43" s="1472"/>
      <c r="BN43" s="1472"/>
      <c r="BO43" s="1472"/>
      <c r="BP43" s="1472"/>
      <c r="BQ43" s="1472"/>
      <c r="BR43" s="1472"/>
      <c r="BS43" s="1472"/>
      <c r="BT43" s="1472"/>
      <c r="BU43" s="1472"/>
      <c r="BV43" s="1472"/>
      <c r="BZ43" s="76"/>
    </row>
    <row r="44" spans="1:78" ht="15" customHeight="1" x14ac:dyDescent="0.15">
      <c r="A44" s="42"/>
      <c r="B44" s="1543"/>
      <c r="C44" s="74" t="s">
        <v>481</v>
      </c>
      <c r="D44" s="74"/>
      <c r="E44" s="74"/>
      <c r="F44" s="75"/>
      <c r="G44" s="1426"/>
      <c r="H44" s="1427"/>
      <c r="I44" s="1427"/>
      <c r="J44" s="1427"/>
      <c r="K44" s="1427"/>
      <c r="L44" s="1428"/>
      <c r="M44" s="1438"/>
      <c r="N44" s="1439"/>
      <c r="O44" s="1443"/>
      <c r="P44" s="1444"/>
      <c r="Q44" s="1444"/>
      <c r="R44" s="1445"/>
      <c r="S44" s="1443"/>
      <c r="T44" s="1444"/>
      <c r="U44" s="1444"/>
      <c r="V44" s="1445"/>
      <c r="W44" s="1448"/>
      <c r="X44" s="1449"/>
      <c r="Y44" s="1449"/>
      <c r="Z44" s="1476" t="s">
        <v>93</v>
      </c>
      <c r="AA44" s="1476"/>
      <c r="AB44" s="1477"/>
      <c r="AC44" s="1478"/>
      <c r="AD44" s="1478"/>
      <c r="AE44" s="1478"/>
      <c r="AF44" s="1478"/>
      <c r="AG44" s="1478"/>
      <c r="AH44" s="1478"/>
      <c r="AI44" s="1478"/>
      <c r="AJ44" s="1478"/>
      <c r="AK44" s="1478"/>
      <c r="AL44" s="1478"/>
      <c r="AM44" s="1478"/>
      <c r="AN44" s="1478"/>
      <c r="AO44" s="1478"/>
      <c r="AP44" s="1478"/>
      <c r="AQ44" s="1479"/>
      <c r="AR44" s="56"/>
      <c r="AS44" s="35"/>
      <c r="BK44" s="1472"/>
      <c r="BL44" s="1472"/>
      <c r="BM44" s="1472"/>
      <c r="BN44" s="1472"/>
      <c r="BO44" s="1472"/>
      <c r="BP44" s="1472"/>
      <c r="BQ44" s="1472"/>
      <c r="BR44" s="1472"/>
      <c r="BS44" s="1472"/>
      <c r="BT44" s="1472"/>
      <c r="BU44" s="1472"/>
      <c r="BV44" s="1472"/>
      <c r="BZ44" s="76"/>
    </row>
    <row r="45" spans="1:78" ht="20.25" customHeight="1" x14ac:dyDescent="0.15">
      <c r="A45" s="42"/>
      <c r="B45" s="1543"/>
      <c r="C45" s="74" t="s">
        <v>482</v>
      </c>
      <c r="D45" s="74"/>
      <c r="E45" s="74"/>
      <c r="F45" s="75"/>
      <c r="G45" s="1426"/>
      <c r="H45" s="1427"/>
      <c r="I45" s="1427"/>
      <c r="J45" s="1427"/>
      <c r="K45" s="1427"/>
      <c r="L45" s="1428"/>
      <c r="M45" s="1438"/>
      <c r="N45" s="1439"/>
      <c r="O45" s="1440"/>
      <c r="P45" s="1441"/>
      <c r="Q45" s="1441"/>
      <c r="R45" s="1442"/>
      <c r="S45" s="1440"/>
      <c r="T45" s="1441"/>
      <c r="U45" s="1441"/>
      <c r="V45" s="1442"/>
      <c r="W45" s="1446"/>
      <c r="X45" s="1447"/>
      <c r="Y45" s="1447"/>
      <c r="Z45" s="1452" t="s">
        <v>463</v>
      </c>
      <c r="AA45" s="1453"/>
      <c r="AB45" s="1466"/>
      <c r="AC45" s="1467"/>
      <c r="AD45" s="1467"/>
      <c r="AE45" s="1467"/>
      <c r="AF45" s="1467"/>
      <c r="AG45" s="1467"/>
      <c r="AH45" s="1468"/>
      <c r="AI45" s="1452" t="s">
        <v>460</v>
      </c>
      <c r="AJ45" s="1453"/>
      <c r="AK45" s="1466"/>
      <c r="AL45" s="1467"/>
      <c r="AM45" s="1467"/>
      <c r="AN45" s="1467"/>
      <c r="AO45" s="1467"/>
      <c r="AP45" s="1467"/>
      <c r="AQ45" s="1468"/>
      <c r="AR45" s="56"/>
      <c r="AS45" s="35"/>
      <c r="BK45" s="1472"/>
      <c r="BL45" s="1472"/>
      <c r="BM45" s="1472"/>
      <c r="BN45" s="1472"/>
      <c r="BO45" s="1472"/>
      <c r="BP45" s="1472"/>
      <c r="BQ45" s="1472"/>
      <c r="BR45" s="1472"/>
      <c r="BS45" s="1472"/>
      <c r="BT45" s="1472"/>
      <c r="BU45" s="1472"/>
      <c r="BV45" s="1472"/>
      <c r="BZ45" s="76"/>
    </row>
    <row r="46" spans="1:78" ht="15" customHeight="1" x14ac:dyDescent="0.15">
      <c r="A46" s="42"/>
      <c r="B46" s="1543"/>
      <c r="C46" s="71"/>
      <c r="D46" s="71"/>
      <c r="E46" s="71"/>
      <c r="F46" s="72"/>
      <c r="G46" s="1423"/>
      <c r="H46" s="1424"/>
      <c r="I46" s="1424"/>
      <c r="J46" s="1424"/>
      <c r="K46" s="1424"/>
      <c r="L46" s="1425"/>
      <c r="M46" s="1435"/>
      <c r="N46" s="1436"/>
      <c r="O46" s="1443"/>
      <c r="P46" s="1444"/>
      <c r="Q46" s="1444"/>
      <c r="R46" s="1445"/>
      <c r="S46" s="1443"/>
      <c r="T46" s="1444"/>
      <c r="U46" s="1444"/>
      <c r="V46" s="1445"/>
      <c r="W46" s="1448"/>
      <c r="X46" s="1449"/>
      <c r="Y46" s="1449"/>
      <c r="Z46" s="1495" t="s">
        <v>93</v>
      </c>
      <c r="AA46" s="1495"/>
      <c r="AB46" s="1477"/>
      <c r="AC46" s="1478"/>
      <c r="AD46" s="1478"/>
      <c r="AE46" s="1478"/>
      <c r="AF46" s="1478"/>
      <c r="AG46" s="1478"/>
      <c r="AH46" s="1478"/>
      <c r="AI46" s="1478"/>
      <c r="AJ46" s="1478"/>
      <c r="AK46" s="1478"/>
      <c r="AL46" s="1478"/>
      <c r="AM46" s="1478"/>
      <c r="AN46" s="1478"/>
      <c r="AO46" s="1478"/>
      <c r="AP46" s="1478"/>
      <c r="AQ46" s="1479"/>
      <c r="AR46" s="56"/>
      <c r="AS46" s="35"/>
      <c r="BK46" s="1472"/>
      <c r="BL46" s="1472"/>
      <c r="BM46" s="1472"/>
      <c r="BN46" s="1472"/>
      <c r="BO46" s="1472"/>
      <c r="BP46" s="1472"/>
      <c r="BQ46" s="1472"/>
      <c r="BR46" s="1472"/>
      <c r="BS46" s="1472"/>
      <c r="BT46" s="1472"/>
      <c r="BU46" s="1472"/>
      <c r="BV46" s="1472"/>
      <c r="BZ46" s="76"/>
    </row>
    <row r="47" spans="1:78" ht="20.25" customHeight="1" x14ac:dyDescent="0.15">
      <c r="A47" s="42"/>
      <c r="B47" s="1543"/>
      <c r="C47" s="69"/>
      <c r="D47" s="69"/>
      <c r="E47" s="69"/>
      <c r="F47" s="70"/>
      <c r="G47" s="1420" t="s">
        <v>483</v>
      </c>
      <c r="H47" s="1421"/>
      <c r="I47" s="1421"/>
      <c r="J47" s="1421"/>
      <c r="K47" s="1421"/>
      <c r="L47" s="1422"/>
      <c r="M47" s="1433"/>
      <c r="N47" s="1434"/>
      <c r="O47" s="1440"/>
      <c r="P47" s="1441"/>
      <c r="Q47" s="1441"/>
      <c r="R47" s="1442"/>
      <c r="S47" s="1440"/>
      <c r="T47" s="1441"/>
      <c r="U47" s="1441"/>
      <c r="V47" s="1442"/>
      <c r="W47" s="1446"/>
      <c r="X47" s="1447"/>
      <c r="Y47" s="1447"/>
      <c r="Z47" s="1476" t="s">
        <v>484</v>
      </c>
      <c r="AA47" s="1476"/>
      <c r="AB47" s="1466"/>
      <c r="AC47" s="1467"/>
      <c r="AD47" s="1467"/>
      <c r="AE47" s="1467"/>
      <c r="AF47" s="1467"/>
      <c r="AG47" s="1467"/>
      <c r="AH47" s="1468"/>
      <c r="AI47" s="1452" t="s">
        <v>460</v>
      </c>
      <c r="AJ47" s="1453"/>
      <c r="AK47" s="1494"/>
      <c r="AL47" s="1494"/>
      <c r="AM47" s="1494"/>
      <c r="AN47" s="1494"/>
      <c r="AO47" s="1494"/>
      <c r="AP47" s="1494"/>
      <c r="AQ47" s="1494"/>
      <c r="AR47" s="56"/>
      <c r="AS47" s="35"/>
      <c r="BK47" s="1472"/>
      <c r="BL47" s="1472"/>
      <c r="BM47" s="1472"/>
      <c r="BN47" s="1472"/>
      <c r="BO47" s="1472"/>
      <c r="BP47" s="1472"/>
      <c r="BQ47" s="1472"/>
      <c r="BR47" s="1472"/>
      <c r="BS47" s="1472"/>
      <c r="BT47" s="1472"/>
      <c r="BU47" s="1472"/>
      <c r="BV47" s="1472"/>
      <c r="BZ47" s="76"/>
    </row>
    <row r="48" spans="1:78" ht="15" customHeight="1" x14ac:dyDescent="0.15">
      <c r="A48" s="42"/>
      <c r="B48" s="1543"/>
      <c r="C48" s="74" t="s">
        <v>485</v>
      </c>
      <c r="D48" s="74"/>
      <c r="E48" s="74"/>
      <c r="F48" s="75" t="s">
        <v>486</v>
      </c>
      <c r="G48" s="1426"/>
      <c r="H48" s="1427"/>
      <c r="I48" s="1427"/>
      <c r="J48" s="1427"/>
      <c r="K48" s="1427"/>
      <c r="L48" s="1428"/>
      <c r="M48" s="1438"/>
      <c r="N48" s="1439"/>
      <c r="O48" s="1443"/>
      <c r="P48" s="1444"/>
      <c r="Q48" s="1444"/>
      <c r="R48" s="1445"/>
      <c r="S48" s="1443"/>
      <c r="T48" s="1444"/>
      <c r="U48" s="1444"/>
      <c r="V48" s="1445"/>
      <c r="W48" s="1448"/>
      <c r="X48" s="1449"/>
      <c r="Y48" s="1449"/>
      <c r="Z48" s="1476" t="s">
        <v>93</v>
      </c>
      <c r="AA48" s="1476"/>
      <c r="AB48" s="1477"/>
      <c r="AC48" s="1478"/>
      <c r="AD48" s="1478"/>
      <c r="AE48" s="1478"/>
      <c r="AF48" s="1478"/>
      <c r="AG48" s="1478"/>
      <c r="AH48" s="1478"/>
      <c r="AI48" s="1478"/>
      <c r="AJ48" s="1478"/>
      <c r="AK48" s="1483"/>
      <c r="AL48" s="1483"/>
      <c r="AM48" s="1483"/>
      <c r="AN48" s="1483"/>
      <c r="AO48" s="1483"/>
      <c r="AP48" s="1483"/>
      <c r="AQ48" s="1484"/>
      <c r="AR48" s="56"/>
      <c r="AS48" s="35"/>
      <c r="BK48" s="1472"/>
      <c r="BL48" s="1472"/>
      <c r="BM48" s="1472"/>
      <c r="BN48" s="1472"/>
      <c r="BO48" s="1472"/>
      <c r="BP48" s="1472"/>
      <c r="BQ48" s="1472"/>
      <c r="BR48" s="1472"/>
      <c r="BS48" s="1472"/>
      <c r="BT48" s="1472"/>
      <c r="BU48" s="1472"/>
      <c r="BV48" s="1472"/>
      <c r="BZ48" s="76"/>
    </row>
    <row r="49" spans="1:79" ht="20.25" customHeight="1" x14ac:dyDescent="0.15">
      <c r="A49" s="42"/>
      <c r="B49" s="1543"/>
      <c r="C49" s="73" t="s">
        <v>487</v>
      </c>
      <c r="D49" s="74"/>
      <c r="E49" s="74"/>
      <c r="F49" s="75"/>
      <c r="G49" s="1426"/>
      <c r="H49" s="1427"/>
      <c r="I49" s="1427"/>
      <c r="J49" s="1427"/>
      <c r="K49" s="1427"/>
      <c r="L49" s="1428"/>
      <c r="M49" s="1438"/>
      <c r="N49" s="1439"/>
      <c r="O49" s="1440"/>
      <c r="P49" s="1441"/>
      <c r="Q49" s="1441"/>
      <c r="R49" s="1442"/>
      <c r="S49" s="1440"/>
      <c r="T49" s="1441"/>
      <c r="U49" s="1441"/>
      <c r="V49" s="1442"/>
      <c r="W49" s="1446"/>
      <c r="X49" s="1447"/>
      <c r="Y49" s="1447"/>
      <c r="Z49" s="1452" t="s">
        <v>484</v>
      </c>
      <c r="AA49" s="1453"/>
      <c r="AB49" s="1446"/>
      <c r="AC49" s="1447"/>
      <c r="AD49" s="1447"/>
      <c r="AE49" s="1447"/>
      <c r="AF49" s="1447"/>
      <c r="AG49" s="1447"/>
      <c r="AH49" s="1447"/>
      <c r="AI49" s="1452" t="s">
        <v>460</v>
      </c>
      <c r="AJ49" s="1453"/>
      <c r="AK49" s="1466"/>
      <c r="AL49" s="1467"/>
      <c r="AM49" s="1467"/>
      <c r="AN49" s="1467"/>
      <c r="AO49" s="1467"/>
      <c r="AP49" s="1467"/>
      <c r="AQ49" s="1468"/>
      <c r="AR49" s="56"/>
      <c r="AS49" s="35"/>
      <c r="BK49" s="1472"/>
      <c r="BL49" s="1472"/>
      <c r="BM49" s="1472"/>
      <c r="BN49" s="1472"/>
      <c r="BO49" s="1472"/>
      <c r="BP49" s="1472"/>
      <c r="BQ49" s="1472"/>
      <c r="BR49" s="1472"/>
      <c r="BS49" s="1472"/>
      <c r="BT49" s="1472"/>
      <c r="BU49" s="1472"/>
      <c r="BV49" s="1472"/>
      <c r="BZ49" s="76"/>
    </row>
    <row r="50" spans="1:79" ht="15" customHeight="1" x14ac:dyDescent="0.15">
      <c r="A50" s="42"/>
      <c r="B50" s="1543"/>
      <c r="C50" s="68"/>
      <c r="D50" s="71"/>
      <c r="E50" s="71"/>
      <c r="F50" s="72"/>
      <c r="G50" s="1423"/>
      <c r="H50" s="1424"/>
      <c r="I50" s="1424"/>
      <c r="J50" s="1424"/>
      <c r="K50" s="1424"/>
      <c r="L50" s="1425"/>
      <c r="M50" s="1435"/>
      <c r="N50" s="1436"/>
      <c r="O50" s="1443"/>
      <c r="P50" s="1444"/>
      <c r="Q50" s="1444"/>
      <c r="R50" s="1445"/>
      <c r="S50" s="1443"/>
      <c r="T50" s="1444"/>
      <c r="U50" s="1444"/>
      <c r="V50" s="1445"/>
      <c r="W50" s="1448"/>
      <c r="X50" s="1449"/>
      <c r="Y50" s="1449"/>
      <c r="Z50" s="1476" t="s">
        <v>93</v>
      </c>
      <c r="AA50" s="1476"/>
      <c r="AB50" s="1477"/>
      <c r="AC50" s="1478"/>
      <c r="AD50" s="1478"/>
      <c r="AE50" s="1478"/>
      <c r="AF50" s="1478"/>
      <c r="AG50" s="1478"/>
      <c r="AH50" s="1478"/>
      <c r="AI50" s="1478"/>
      <c r="AJ50" s="1478"/>
      <c r="AK50" s="1478"/>
      <c r="AL50" s="1478"/>
      <c r="AM50" s="1478"/>
      <c r="AN50" s="1478"/>
      <c r="AO50" s="1478"/>
      <c r="AP50" s="1478"/>
      <c r="AQ50" s="1479"/>
      <c r="AR50" s="56"/>
      <c r="AS50" s="35"/>
      <c r="BK50" s="1472"/>
      <c r="BL50" s="1472"/>
      <c r="BM50" s="1472"/>
      <c r="BN50" s="1472"/>
      <c r="BO50" s="1472"/>
      <c r="BP50" s="1472"/>
      <c r="BQ50" s="1472"/>
      <c r="BR50" s="1472"/>
      <c r="BS50" s="1472"/>
      <c r="BT50" s="1472"/>
      <c r="BU50" s="1472"/>
      <c r="BV50" s="1472"/>
      <c r="BZ50" s="76"/>
    </row>
    <row r="51" spans="1:79" ht="20.25" customHeight="1" x14ac:dyDescent="0.15">
      <c r="A51" s="42"/>
      <c r="B51" s="1543"/>
      <c r="C51" s="67"/>
      <c r="D51" s="69"/>
      <c r="E51" s="69"/>
      <c r="F51" s="69"/>
      <c r="G51" s="1420" t="s">
        <v>488</v>
      </c>
      <c r="H51" s="1421"/>
      <c r="I51" s="1421"/>
      <c r="J51" s="1421"/>
      <c r="K51" s="1421"/>
      <c r="L51" s="1422"/>
      <c r="M51" s="1433"/>
      <c r="N51" s="1434"/>
      <c r="O51" s="1440"/>
      <c r="P51" s="1441"/>
      <c r="Q51" s="1441"/>
      <c r="R51" s="1442"/>
      <c r="S51" s="1440"/>
      <c r="T51" s="1441"/>
      <c r="U51" s="1441"/>
      <c r="V51" s="1442"/>
      <c r="W51" s="1446"/>
      <c r="X51" s="1447"/>
      <c r="Y51" s="1447"/>
      <c r="Z51" s="1452" t="s">
        <v>484</v>
      </c>
      <c r="AA51" s="1453"/>
      <c r="AB51" s="1466"/>
      <c r="AC51" s="1467"/>
      <c r="AD51" s="1467"/>
      <c r="AE51" s="1467"/>
      <c r="AF51" s="1467"/>
      <c r="AG51" s="1467"/>
      <c r="AH51" s="1468"/>
      <c r="AI51" s="1452" t="s">
        <v>460</v>
      </c>
      <c r="AJ51" s="1469"/>
      <c r="AK51" s="1466"/>
      <c r="AL51" s="1467"/>
      <c r="AM51" s="1467"/>
      <c r="AN51" s="1467"/>
      <c r="AO51" s="1467"/>
      <c r="AP51" s="1467"/>
      <c r="AQ51" s="1468"/>
      <c r="AR51" s="56"/>
      <c r="AS51" s="35"/>
      <c r="BK51" s="1472"/>
      <c r="BL51" s="1472"/>
      <c r="BM51" s="1472"/>
      <c r="BN51" s="1472"/>
      <c r="BO51" s="1472"/>
      <c r="BP51" s="1472"/>
      <c r="BQ51" s="1472"/>
      <c r="BR51" s="1472"/>
      <c r="BS51" s="1472"/>
      <c r="BT51" s="1472"/>
      <c r="BU51" s="1472"/>
      <c r="BV51" s="1472"/>
      <c r="BZ51" s="76"/>
    </row>
    <row r="52" spans="1:79" ht="15" customHeight="1" x14ac:dyDescent="0.15">
      <c r="A52" s="42"/>
      <c r="B52" s="1543"/>
      <c r="C52" s="73" t="s">
        <v>489</v>
      </c>
      <c r="D52" s="74"/>
      <c r="E52" s="74"/>
      <c r="F52" s="75" t="s">
        <v>486</v>
      </c>
      <c r="G52" s="1426"/>
      <c r="H52" s="1427"/>
      <c r="I52" s="1427"/>
      <c r="J52" s="1427"/>
      <c r="K52" s="1427"/>
      <c r="L52" s="1428"/>
      <c r="M52" s="1438"/>
      <c r="N52" s="1439"/>
      <c r="O52" s="1443"/>
      <c r="P52" s="1444"/>
      <c r="Q52" s="1444"/>
      <c r="R52" s="1445"/>
      <c r="S52" s="1443"/>
      <c r="T52" s="1444"/>
      <c r="U52" s="1444"/>
      <c r="V52" s="1445"/>
      <c r="W52" s="1448"/>
      <c r="X52" s="1449"/>
      <c r="Y52" s="1449"/>
      <c r="Z52" s="1476" t="s">
        <v>93</v>
      </c>
      <c r="AA52" s="1476"/>
      <c r="AB52" s="1477"/>
      <c r="AC52" s="1478"/>
      <c r="AD52" s="1478"/>
      <c r="AE52" s="1478"/>
      <c r="AF52" s="1478"/>
      <c r="AG52" s="1478"/>
      <c r="AH52" s="1478"/>
      <c r="AI52" s="1478"/>
      <c r="AJ52" s="1478"/>
      <c r="AK52" s="1478"/>
      <c r="AL52" s="1478"/>
      <c r="AM52" s="1478"/>
      <c r="AN52" s="1478"/>
      <c r="AO52" s="1478"/>
      <c r="AP52" s="1478"/>
      <c r="AQ52" s="1479"/>
      <c r="AR52" s="56"/>
      <c r="AS52" s="35"/>
      <c r="BK52" s="1472"/>
      <c r="BL52" s="1472"/>
      <c r="BM52" s="1472"/>
      <c r="BN52" s="1472"/>
      <c r="BO52" s="1472"/>
      <c r="BP52" s="1472"/>
      <c r="BQ52" s="1472"/>
      <c r="BR52" s="1472"/>
      <c r="BS52" s="1472"/>
      <c r="BT52" s="1472"/>
      <c r="BU52" s="1472"/>
      <c r="BV52" s="1472"/>
      <c r="BZ52" s="76"/>
    </row>
    <row r="53" spans="1:79" ht="20.25" customHeight="1" x14ac:dyDescent="0.15">
      <c r="A53" s="42"/>
      <c r="B53" s="1543"/>
      <c r="C53" s="73" t="s">
        <v>490</v>
      </c>
      <c r="D53" s="63"/>
      <c r="E53" s="63"/>
      <c r="F53" s="63"/>
      <c r="G53" s="1426"/>
      <c r="H53" s="1427"/>
      <c r="I53" s="1427"/>
      <c r="J53" s="1427"/>
      <c r="K53" s="1427"/>
      <c r="L53" s="1428"/>
      <c r="M53" s="1438"/>
      <c r="N53" s="1439"/>
      <c r="O53" s="1440"/>
      <c r="P53" s="1441"/>
      <c r="Q53" s="1441"/>
      <c r="R53" s="1442"/>
      <c r="S53" s="1440"/>
      <c r="T53" s="1441"/>
      <c r="U53" s="1441"/>
      <c r="V53" s="1442"/>
      <c r="W53" s="1446"/>
      <c r="X53" s="1447"/>
      <c r="Y53" s="1447"/>
      <c r="Z53" s="1452" t="s">
        <v>484</v>
      </c>
      <c r="AA53" s="1453"/>
      <c r="AB53" s="1466"/>
      <c r="AC53" s="1467"/>
      <c r="AD53" s="1467"/>
      <c r="AE53" s="1467"/>
      <c r="AF53" s="1467"/>
      <c r="AG53" s="1467"/>
      <c r="AH53" s="1468"/>
      <c r="AI53" s="1452" t="s">
        <v>460</v>
      </c>
      <c r="AJ53" s="1453"/>
      <c r="AK53" s="1466"/>
      <c r="AL53" s="1467"/>
      <c r="AM53" s="1467"/>
      <c r="AN53" s="1467"/>
      <c r="AO53" s="1467"/>
      <c r="AP53" s="1467"/>
      <c r="AQ53" s="1468"/>
      <c r="AR53" s="56"/>
      <c r="AS53" s="35"/>
      <c r="BK53" s="1472"/>
      <c r="BL53" s="1472"/>
      <c r="BM53" s="1472"/>
      <c r="BN53" s="1472"/>
      <c r="BO53" s="1472"/>
      <c r="BP53" s="1472"/>
      <c r="BQ53" s="1472"/>
      <c r="BR53" s="1472"/>
      <c r="BS53" s="1472"/>
      <c r="BT53" s="1472"/>
      <c r="BU53" s="1472"/>
      <c r="BV53" s="1472"/>
      <c r="BZ53" s="76"/>
    </row>
    <row r="54" spans="1:79" ht="15" customHeight="1" x14ac:dyDescent="0.15">
      <c r="A54" s="42"/>
      <c r="B54" s="1543"/>
      <c r="C54" s="68"/>
      <c r="D54" s="61"/>
      <c r="E54" s="61"/>
      <c r="F54" s="61"/>
      <c r="G54" s="1423"/>
      <c r="H54" s="1424"/>
      <c r="I54" s="1424"/>
      <c r="J54" s="1424"/>
      <c r="K54" s="1424"/>
      <c r="L54" s="1425"/>
      <c r="M54" s="1435"/>
      <c r="N54" s="1436"/>
      <c r="O54" s="1443"/>
      <c r="P54" s="1444"/>
      <c r="Q54" s="1444"/>
      <c r="R54" s="1445"/>
      <c r="S54" s="1443"/>
      <c r="T54" s="1444"/>
      <c r="U54" s="1444"/>
      <c r="V54" s="1445"/>
      <c r="W54" s="1448"/>
      <c r="X54" s="1449"/>
      <c r="Y54" s="1449"/>
      <c r="Z54" s="1476" t="s">
        <v>93</v>
      </c>
      <c r="AA54" s="1476"/>
      <c r="AB54" s="1477"/>
      <c r="AC54" s="1478"/>
      <c r="AD54" s="1478"/>
      <c r="AE54" s="1478"/>
      <c r="AF54" s="1478"/>
      <c r="AG54" s="1478"/>
      <c r="AH54" s="1478"/>
      <c r="AI54" s="1478"/>
      <c r="AJ54" s="1478"/>
      <c r="AK54" s="1478"/>
      <c r="AL54" s="1478"/>
      <c r="AM54" s="1478"/>
      <c r="AN54" s="1478"/>
      <c r="AO54" s="1478"/>
      <c r="AP54" s="1478"/>
      <c r="AQ54" s="1479"/>
      <c r="AR54" s="56"/>
      <c r="AS54" s="35"/>
      <c r="BK54" s="1472"/>
      <c r="BL54" s="1472"/>
      <c r="BM54" s="1472"/>
      <c r="BN54" s="1472"/>
      <c r="BO54" s="1472"/>
      <c r="BP54" s="1472"/>
      <c r="BQ54" s="1472"/>
      <c r="BR54" s="1472"/>
      <c r="BS54" s="1472"/>
      <c r="BT54" s="1472"/>
      <c r="BU54" s="1472"/>
      <c r="BV54" s="1472"/>
      <c r="BZ54" s="76"/>
    </row>
    <row r="55" spans="1:79" ht="20.25" customHeight="1" x14ac:dyDescent="0.15">
      <c r="A55" s="42"/>
      <c r="B55" s="1543"/>
      <c r="C55" s="1538" t="s">
        <v>491</v>
      </c>
      <c r="D55" s="1539"/>
      <c r="E55" s="1539"/>
      <c r="F55" s="1539"/>
      <c r="G55" s="1539"/>
      <c r="H55" s="1539"/>
      <c r="I55" s="1539"/>
      <c r="J55" s="1539"/>
      <c r="K55" s="1539"/>
      <c r="L55" s="1540"/>
      <c r="M55" s="1433"/>
      <c r="N55" s="1434"/>
      <c r="O55" s="1440"/>
      <c r="P55" s="1441"/>
      <c r="Q55" s="1441"/>
      <c r="R55" s="1442"/>
      <c r="S55" s="1440"/>
      <c r="T55" s="1441"/>
      <c r="U55" s="1441"/>
      <c r="V55" s="1442"/>
      <c r="W55" s="1446"/>
      <c r="X55" s="1447"/>
      <c r="Y55" s="1447"/>
      <c r="Z55" s="1452" t="s">
        <v>492</v>
      </c>
      <c r="AA55" s="1453"/>
      <c r="AB55" s="1453"/>
      <c r="AC55" s="1466"/>
      <c r="AD55" s="1467"/>
      <c r="AE55" s="1467"/>
      <c r="AF55" s="1467"/>
      <c r="AG55" s="1467"/>
      <c r="AH55" s="1468"/>
      <c r="AI55" s="1452" t="s">
        <v>493</v>
      </c>
      <c r="AJ55" s="1453"/>
      <c r="AK55" s="1494"/>
      <c r="AL55" s="1494"/>
      <c r="AM55" s="1494"/>
      <c r="AN55" s="1494"/>
      <c r="AO55" s="1494"/>
      <c r="AP55" s="1494"/>
      <c r="AQ55" s="1494"/>
      <c r="AR55" s="56"/>
      <c r="AS55" s="35"/>
      <c r="BK55" s="1472"/>
      <c r="BL55" s="1472"/>
      <c r="BM55" s="1472"/>
      <c r="BN55" s="1472"/>
      <c r="BO55" s="1472"/>
      <c r="BP55" s="1472"/>
      <c r="BQ55" s="1472"/>
      <c r="BR55" s="1472"/>
      <c r="BS55" s="1472"/>
      <c r="BT55" s="1472"/>
      <c r="BU55" s="1472"/>
      <c r="BV55" s="1472"/>
      <c r="BZ55" s="76"/>
    </row>
    <row r="56" spans="1:79" ht="15" customHeight="1" x14ac:dyDescent="0.15">
      <c r="A56" s="42"/>
      <c r="B56" s="1543"/>
      <c r="C56" s="64" t="s">
        <v>494</v>
      </c>
      <c r="D56" s="65"/>
      <c r="E56" s="65"/>
      <c r="F56" s="1537"/>
      <c r="G56" s="1537"/>
      <c r="H56" s="1537"/>
      <c r="I56" s="1537"/>
      <c r="J56" s="65" t="s">
        <v>495</v>
      </c>
      <c r="K56" s="65"/>
      <c r="L56" s="65"/>
      <c r="M56" s="1435"/>
      <c r="N56" s="1436"/>
      <c r="O56" s="1443"/>
      <c r="P56" s="1444"/>
      <c r="Q56" s="1444"/>
      <c r="R56" s="1445"/>
      <c r="S56" s="1443"/>
      <c r="T56" s="1444"/>
      <c r="U56" s="1444"/>
      <c r="V56" s="1445"/>
      <c r="W56" s="1448"/>
      <c r="X56" s="1449"/>
      <c r="Y56" s="1449"/>
      <c r="Z56" s="1476" t="s">
        <v>93</v>
      </c>
      <c r="AA56" s="1476"/>
      <c r="AB56" s="1477"/>
      <c r="AC56" s="1478"/>
      <c r="AD56" s="1478"/>
      <c r="AE56" s="1478"/>
      <c r="AF56" s="1478"/>
      <c r="AG56" s="1478"/>
      <c r="AH56" s="1478"/>
      <c r="AI56" s="1478"/>
      <c r="AJ56" s="1478"/>
      <c r="AK56" s="1478"/>
      <c r="AL56" s="1478"/>
      <c r="AM56" s="1478"/>
      <c r="AN56" s="1478"/>
      <c r="AO56" s="1478"/>
      <c r="AP56" s="1478"/>
      <c r="AQ56" s="1479"/>
      <c r="AR56" s="56"/>
      <c r="AS56" s="35"/>
      <c r="BK56" s="1472"/>
      <c r="BL56" s="1472"/>
      <c r="BM56" s="1472"/>
      <c r="BN56" s="1472"/>
      <c r="BO56" s="1472"/>
      <c r="BP56" s="1472"/>
      <c r="BQ56" s="1472"/>
      <c r="BR56" s="1472"/>
      <c r="BS56" s="1472"/>
      <c r="BT56" s="1472"/>
      <c r="BU56" s="1472"/>
      <c r="BV56" s="1472"/>
      <c r="BZ56" s="76"/>
    </row>
    <row r="57" spans="1:79" ht="20.25" customHeight="1" x14ac:dyDescent="0.15">
      <c r="A57" s="42"/>
      <c r="B57" s="1543"/>
      <c r="C57" s="1538" t="s">
        <v>491</v>
      </c>
      <c r="D57" s="1539"/>
      <c r="E57" s="1539"/>
      <c r="F57" s="1539"/>
      <c r="G57" s="1539"/>
      <c r="H57" s="1539"/>
      <c r="I57" s="1539"/>
      <c r="J57" s="1539"/>
      <c r="K57" s="1539"/>
      <c r="L57" s="1540"/>
      <c r="M57" s="1433"/>
      <c r="N57" s="1434"/>
      <c r="O57" s="1440"/>
      <c r="P57" s="1441"/>
      <c r="Q57" s="1441"/>
      <c r="R57" s="1442"/>
      <c r="S57" s="1440"/>
      <c r="T57" s="1441"/>
      <c r="U57" s="1441"/>
      <c r="V57" s="1442"/>
      <c r="W57" s="1446"/>
      <c r="X57" s="1447"/>
      <c r="Y57" s="1447"/>
      <c r="Z57" s="1452" t="s">
        <v>492</v>
      </c>
      <c r="AA57" s="1453"/>
      <c r="AB57" s="1453"/>
      <c r="AC57" s="1466"/>
      <c r="AD57" s="1467"/>
      <c r="AE57" s="1467"/>
      <c r="AF57" s="1467"/>
      <c r="AG57" s="1467"/>
      <c r="AH57" s="1468"/>
      <c r="AI57" s="1452" t="s">
        <v>493</v>
      </c>
      <c r="AJ57" s="1469"/>
      <c r="AK57" s="1466"/>
      <c r="AL57" s="1467"/>
      <c r="AM57" s="1467"/>
      <c r="AN57" s="1467"/>
      <c r="AO57" s="1467"/>
      <c r="AP57" s="1467"/>
      <c r="AQ57" s="1468"/>
      <c r="AR57" s="56"/>
      <c r="AS57" s="35"/>
      <c r="BK57" s="1472"/>
      <c r="BL57" s="1472"/>
      <c r="BM57" s="1472"/>
      <c r="BN57" s="1472"/>
      <c r="BO57" s="1472"/>
      <c r="BP57" s="1472"/>
      <c r="BQ57" s="1472"/>
      <c r="BR57" s="1472"/>
      <c r="BS57" s="1472"/>
      <c r="BT57" s="1472"/>
      <c r="BU57" s="1472"/>
      <c r="BV57" s="1472"/>
      <c r="BZ57" s="76"/>
    </row>
    <row r="58" spans="1:79" ht="15" customHeight="1" x14ac:dyDescent="0.15">
      <c r="A58" s="42"/>
      <c r="B58" s="1543"/>
      <c r="C58" s="65" t="s">
        <v>496</v>
      </c>
      <c r="D58" s="65"/>
      <c r="E58" s="65"/>
      <c r="F58" s="1537"/>
      <c r="G58" s="1537"/>
      <c r="H58" s="1537"/>
      <c r="I58" s="1537"/>
      <c r="J58" s="65" t="s">
        <v>495</v>
      </c>
      <c r="K58" s="65"/>
      <c r="L58" s="65"/>
      <c r="M58" s="1435"/>
      <c r="N58" s="1436"/>
      <c r="O58" s="1443"/>
      <c r="P58" s="1444"/>
      <c r="Q58" s="1444"/>
      <c r="R58" s="1445"/>
      <c r="S58" s="1443"/>
      <c r="T58" s="1444"/>
      <c r="U58" s="1444"/>
      <c r="V58" s="1445"/>
      <c r="W58" s="1448"/>
      <c r="X58" s="1449"/>
      <c r="Y58" s="1449"/>
      <c r="Z58" s="1476" t="s">
        <v>93</v>
      </c>
      <c r="AA58" s="1476"/>
      <c r="AB58" s="1477"/>
      <c r="AC58" s="1478"/>
      <c r="AD58" s="1478"/>
      <c r="AE58" s="1478"/>
      <c r="AF58" s="1478"/>
      <c r="AG58" s="1478"/>
      <c r="AH58" s="1478"/>
      <c r="AI58" s="1478"/>
      <c r="AJ58" s="1478"/>
      <c r="AK58" s="1478"/>
      <c r="AL58" s="1478"/>
      <c r="AM58" s="1478"/>
      <c r="AN58" s="1478"/>
      <c r="AO58" s="1478"/>
      <c r="AP58" s="1478"/>
      <c r="AQ58" s="1479"/>
      <c r="AR58" s="56"/>
      <c r="AS58" s="35"/>
      <c r="BK58" s="1472"/>
      <c r="BL58" s="1472"/>
      <c r="BM58" s="1472"/>
      <c r="BN58" s="1472"/>
      <c r="BO58" s="1472"/>
      <c r="BP58" s="1472"/>
      <c r="BQ58" s="1472"/>
      <c r="BR58" s="1472"/>
      <c r="BS58" s="1472"/>
      <c r="BT58" s="1472"/>
      <c r="BU58" s="1472"/>
      <c r="BV58" s="1472"/>
      <c r="BZ58" s="76"/>
    </row>
    <row r="59" spans="1:79" ht="14.25" customHeight="1" x14ac:dyDescent="0.15">
      <c r="A59" s="42"/>
      <c r="B59" s="35"/>
      <c r="C59" s="77" t="s">
        <v>497</v>
      </c>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56"/>
      <c r="AS59" s="35"/>
      <c r="BK59" s="1472"/>
      <c r="BL59" s="1472"/>
      <c r="BM59" s="1472"/>
      <c r="BN59" s="1472"/>
      <c r="BO59" s="1472"/>
      <c r="BP59" s="1472"/>
      <c r="BQ59" s="1472"/>
      <c r="BR59" s="1472"/>
      <c r="BS59" s="1472"/>
      <c r="BT59" s="1472"/>
      <c r="BU59" s="1472"/>
      <c r="BV59" s="1472"/>
      <c r="BZ59" s="76"/>
    </row>
    <row r="60" spans="1:79" ht="14.25" customHeight="1" x14ac:dyDescent="0.15">
      <c r="A60" s="42"/>
      <c r="B60" s="1437" t="s">
        <v>498</v>
      </c>
      <c r="C60" s="1437"/>
      <c r="D60" s="1437"/>
      <c r="E60" s="1437"/>
      <c r="F60" s="1437"/>
      <c r="G60" s="1437"/>
      <c r="H60" s="1437"/>
      <c r="I60" s="1437"/>
      <c r="J60" s="1437"/>
      <c r="K60" s="1437"/>
      <c r="L60" s="1437"/>
      <c r="M60" s="1476" t="s">
        <v>499</v>
      </c>
      <c r="N60" s="1476"/>
      <c r="O60" s="1476"/>
      <c r="P60" s="1476"/>
      <c r="Q60" s="1476"/>
      <c r="R60" s="1476"/>
      <c r="S60" s="1476"/>
      <c r="T60" s="1476"/>
      <c r="U60" s="1476"/>
      <c r="V60" s="1476"/>
      <c r="W60" s="1476"/>
      <c r="X60" s="1476"/>
      <c r="Y60" s="1476"/>
      <c r="Z60" s="1476"/>
      <c r="AA60" s="1476"/>
      <c r="AB60" s="1450"/>
      <c r="AC60" s="1450"/>
      <c r="AD60" s="1450"/>
      <c r="AE60" s="1450"/>
      <c r="AF60" s="1450"/>
      <c r="AG60" s="1450"/>
      <c r="AH60" s="1450"/>
      <c r="AI60" s="1450"/>
      <c r="AJ60" s="1450"/>
      <c r="AK60" s="1450"/>
      <c r="AL60" s="1450"/>
      <c r="AM60" s="1450"/>
      <c r="AN60" s="1450"/>
      <c r="AO60" s="1450"/>
      <c r="AP60" s="1450"/>
      <c r="AQ60" s="1450"/>
      <c r="AR60" s="56"/>
      <c r="AS60" s="35"/>
      <c r="BK60" s="1472"/>
      <c r="BL60" s="1472"/>
      <c r="BM60" s="1472"/>
      <c r="BN60" s="1472"/>
      <c r="BO60" s="1472"/>
      <c r="BP60" s="1472"/>
      <c r="BQ60" s="1472"/>
      <c r="BR60" s="1472"/>
      <c r="BS60" s="1472"/>
      <c r="BT60" s="1472"/>
      <c r="BU60" s="1472"/>
      <c r="BV60" s="1472"/>
      <c r="BZ60" s="76"/>
    </row>
    <row r="61" spans="1:79" ht="14.25" customHeight="1" x14ac:dyDescent="0.15">
      <c r="A61" s="42"/>
      <c r="B61" s="1437"/>
      <c r="C61" s="1437"/>
      <c r="D61" s="1437"/>
      <c r="E61" s="1437"/>
      <c r="F61" s="1437"/>
      <c r="G61" s="1437"/>
      <c r="H61" s="1437"/>
      <c r="I61" s="1437"/>
      <c r="J61" s="1437"/>
      <c r="K61" s="1437"/>
      <c r="L61" s="1437"/>
      <c r="M61" s="1476" t="s">
        <v>500</v>
      </c>
      <c r="N61" s="1476"/>
      <c r="O61" s="1476"/>
      <c r="P61" s="1476"/>
      <c r="Q61" s="1476"/>
      <c r="R61" s="1476"/>
      <c r="S61" s="1476"/>
      <c r="T61" s="1476"/>
      <c r="U61" s="1476"/>
      <c r="V61" s="1476"/>
      <c r="W61" s="1476"/>
      <c r="X61" s="1476"/>
      <c r="Y61" s="1476"/>
      <c r="Z61" s="1476"/>
      <c r="AA61" s="1476"/>
      <c r="AB61" s="1450"/>
      <c r="AC61" s="1450"/>
      <c r="AD61" s="1450"/>
      <c r="AE61" s="1450"/>
      <c r="AF61" s="1450"/>
      <c r="AG61" s="1450"/>
      <c r="AH61" s="1450"/>
      <c r="AI61" s="1450"/>
      <c r="AJ61" s="1450"/>
      <c r="AK61" s="1450"/>
      <c r="AL61" s="1450"/>
      <c r="AM61" s="1450"/>
      <c r="AN61" s="1450"/>
      <c r="AO61" s="1450"/>
      <c r="AP61" s="1450"/>
      <c r="AQ61" s="1450"/>
      <c r="AR61" s="56"/>
      <c r="AS61" s="35"/>
      <c r="BK61" s="1472"/>
      <c r="BL61" s="1472"/>
      <c r="BM61" s="1472"/>
      <c r="BN61" s="1472"/>
      <c r="BO61" s="1472"/>
      <c r="BP61" s="1472"/>
      <c r="BQ61" s="1472"/>
      <c r="BR61" s="1472"/>
      <c r="BS61" s="1472"/>
      <c r="BT61" s="1472"/>
      <c r="BU61" s="1472"/>
      <c r="BV61" s="1472"/>
      <c r="BZ61" s="76"/>
      <c r="CA61" s="57"/>
    </row>
    <row r="62" spans="1:79" ht="14.25" customHeight="1" x14ac:dyDescent="0.15">
      <c r="A62" s="42"/>
      <c r="B62" s="1437"/>
      <c r="C62" s="1437"/>
      <c r="D62" s="1437"/>
      <c r="E62" s="1437"/>
      <c r="F62" s="1437"/>
      <c r="G62" s="1437"/>
      <c r="H62" s="1437"/>
      <c r="I62" s="1437"/>
      <c r="J62" s="1437"/>
      <c r="K62" s="1437"/>
      <c r="L62" s="1437"/>
      <c r="M62" s="1476" t="s">
        <v>501</v>
      </c>
      <c r="N62" s="1476"/>
      <c r="O62" s="1476"/>
      <c r="P62" s="1476"/>
      <c r="Q62" s="1476"/>
      <c r="R62" s="1476"/>
      <c r="S62" s="1476"/>
      <c r="T62" s="1476"/>
      <c r="U62" s="1476"/>
      <c r="V62" s="1476"/>
      <c r="W62" s="1476"/>
      <c r="X62" s="1476"/>
      <c r="Y62" s="1476"/>
      <c r="Z62" s="1476"/>
      <c r="AA62" s="1476"/>
      <c r="AB62" s="1450"/>
      <c r="AC62" s="1450"/>
      <c r="AD62" s="1450"/>
      <c r="AE62" s="1450"/>
      <c r="AF62" s="1450"/>
      <c r="AG62" s="1450"/>
      <c r="AH62" s="1450"/>
      <c r="AI62" s="1450"/>
      <c r="AJ62" s="1450"/>
      <c r="AK62" s="1450"/>
      <c r="AL62" s="1450"/>
      <c r="AM62" s="1450"/>
      <c r="AN62" s="1450"/>
      <c r="AO62" s="1450"/>
      <c r="AP62" s="1450"/>
      <c r="AQ62" s="1450"/>
      <c r="AR62" s="56"/>
      <c r="AS62" s="35"/>
      <c r="BL62" s="1472"/>
      <c r="BM62" s="1472"/>
      <c r="BN62" s="1472"/>
      <c r="BO62" s="1472"/>
      <c r="BP62" s="1472"/>
      <c r="BQ62" s="1472"/>
      <c r="BR62" s="1472"/>
      <c r="BS62" s="1472"/>
      <c r="BT62" s="1472"/>
      <c r="BU62" s="1472"/>
      <c r="BV62" s="1472"/>
      <c r="BZ62" s="76"/>
    </row>
    <row r="63" spans="1:79" ht="14.25" customHeight="1" x14ac:dyDescent="0.15">
      <c r="A63" s="42"/>
      <c r="B63" s="1437"/>
      <c r="C63" s="1437"/>
      <c r="D63" s="1437"/>
      <c r="E63" s="1437"/>
      <c r="F63" s="1437"/>
      <c r="G63" s="1437"/>
      <c r="H63" s="1437"/>
      <c r="I63" s="1437"/>
      <c r="J63" s="1437"/>
      <c r="K63" s="1437"/>
      <c r="L63" s="1437"/>
      <c r="M63" s="1495" t="s">
        <v>502</v>
      </c>
      <c r="N63" s="1495"/>
      <c r="O63" s="1495"/>
      <c r="P63" s="1495"/>
      <c r="Q63" s="1495"/>
      <c r="R63" s="1495"/>
      <c r="S63" s="1495"/>
      <c r="T63" s="1495"/>
      <c r="U63" s="1495"/>
      <c r="V63" s="1495"/>
      <c r="W63" s="1495"/>
      <c r="X63" s="1495"/>
      <c r="Y63" s="1495"/>
      <c r="Z63" s="1495"/>
      <c r="AA63" s="1495"/>
      <c r="AB63" s="1450"/>
      <c r="AC63" s="1450"/>
      <c r="AD63" s="1450"/>
      <c r="AE63" s="1450"/>
      <c r="AF63" s="1450"/>
      <c r="AG63" s="1450"/>
      <c r="AH63" s="1450"/>
      <c r="AI63" s="1450"/>
      <c r="AJ63" s="1450"/>
      <c r="AK63" s="1450"/>
      <c r="AL63" s="1450"/>
      <c r="AM63" s="1450"/>
      <c r="AN63" s="1450"/>
      <c r="AO63" s="1450"/>
      <c r="AP63" s="1450"/>
      <c r="AQ63" s="1450"/>
      <c r="AR63" s="56"/>
      <c r="AS63" s="35"/>
      <c r="BL63" s="1472"/>
      <c r="BM63" s="1472"/>
      <c r="BN63" s="1472"/>
      <c r="BO63" s="1472"/>
      <c r="BP63" s="1472"/>
      <c r="BQ63" s="1472"/>
      <c r="BR63" s="1472"/>
      <c r="BS63" s="1472"/>
      <c r="BT63" s="1472"/>
      <c r="BU63" s="1472"/>
      <c r="BV63" s="1472"/>
      <c r="BZ63" s="76"/>
    </row>
    <row r="64" spans="1:79" ht="14.25" customHeight="1" x14ac:dyDescent="0.15">
      <c r="A64" s="42"/>
      <c r="B64" s="1437"/>
      <c r="C64" s="1437"/>
      <c r="D64" s="1437"/>
      <c r="E64" s="1437"/>
      <c r="F64" s="1437"/>
      <c r="G64" s="1437"/>
      <c r="H64" s="1437"/>
      <c r="I64" s="1437"/>
      <c r="J64" s="1437"/>
      <c r="K64" s="1437"/>
      <c r="L64" s="1437"/>
      <c r="M64" s="1527"/>
      <c r="N64" s="1527"/>
      <c r="O64" s="1527"/>
      <c r="P64" s="1527"/>
      <c r="Q64" s="1527"/>
      <c r="R64" s="1527"/>
      <c r="S64" s="1527"/>
      <c r="T64" s="1527"/>
      <c r="U64" s="1527"/>
      <c r="V64" s="1527"/>
      <c r="W64" s="1527"/>
      <c r="X64" s="1527"/>
      <c r="Y64" s="1527"/>
      <c r="Z64" s="1527"/>
      <c r="AA64" s="1527"/>
      <c r="AB64" s="1463" t="s">
        <v>503</v>
      </c>
      <c r="AC64" s="1465"/>
      <c r="AD64" s="1485"/>
      <c r="AE64" s="1486"/>
      <c r="AF64" s="1486"/>
      <c r="AG64" s="1487"/>
      <c r="AH64" s="55" t="s">
        <v>153</v>
      </c>
      <c r="AI64" s="1463" t="s">
        <v>504</v>
      </c>
      <c r="AJ64" s="1464"/>
      <c r="AK64" s="1465"/>
      <c r="AL64" s="1485"/>
      <c r="AM64" s="1486"/>
      <c r="AN64" s="1486"/>
      <c r="AO64" s="1486"/>
      <c r="AP64" s="1487"/>
      <c r="AQ64" s="55" t="s">
        <v>505</v>
      </c>
      <c r="AR64" s="56"/>
      <c r="AS64" s="35"/>
      <c r="BL64" s="1472"/>
      <c r="BM64" s="1472"/>
      <c r="BN64" s="1472"/>
      <c r="BO64" s="1472"/>
      <c r="BP64" s="1472"/>
      <c r="BQ64" s="1472"/>
      <c r="BR64" s="1472"/>
      <c r="BS64" s="1472"/>
      <c r="BT64" s="1472"/>
      <c r="BU64" s="1472"/>
      <c r="BV64" s="1472"/>
      <c r="BZ64" s="76"/>
    </row>
    <row r="65" spans="1:78" ht="14.25" customHeight="1" x14ac:dyDescent="0.15">
      <c r="A65" s="42"/>
      <c r="B65" s="1437"/>
      <c r="C65" s="1437"/>
      <c r="D65" s="1437"/>
      <c r="E65" s="1437"/>
      <c r="F65" s="1437"/>
      <c r="G65" s="1437"/>
      <c r="H65" s="1437"/>
      <c r="I65" s="1437"/>
      <c r="J65" s="1437"/>
      <c r="K65" s="1437"/>
      <c r="L65" s="1437"/>
      <c r="M65" s="1541"/>
      <c r="N65" s="1541"/>
      <c r="O65" s="1541"/>
      <c r="P65" s="1541"/>
      <c r="Q65" s="1541"/>
      <c r="R65" s="1541"/>
      <c r="S65" s="1541"/>
      <c r="T65" s="1541"/>
      <c r="U65" s="1541"/>
      <c r="V65" s="1541"/>
      <c r="W65" s="1541"/>
      <c r="X65" s="1541"/>
      <c r="Y65" s="1541"/>
      <c r="Z65" s="1541"/>
      <c r="AA65" s="1541"/>
      <c r="AB65" s="1463" t="s">
        <v>506</v>
      </c>
      <c r="AC65" s="1465"/>
      <c r="AD65" s="1485"/>
      <c r="AE65" s="1486"/>
      <c r="AF65" s="1486"/>
      <c r="AG65" s="1487"/>
      <c r="AH65" s="55" t="s">
        <v>507</v>
      </c>
      <c r="AI65" s="1463" t="s">
        <v>508</v>
      </c>
      <c r="AJ65" s="1464"/>
      <c r="AK65" s="1465"/>
      <c r="AL65" s="1485"/>
      <c r="AM65" s="1486"/>
      <c r="AN65" s="1486"/>
      <c r="AO65" s="1486"/>
      <c r="AP65" s="1487"/>
      <c r="AQ65" s="55" t="s">
        <v>509</v>
      </c>
      <c r="AR65" s="56"/>
      <c r="AS65" s="35"/>
      <c r="AX65" s="57"/>
      <c r="BL65" s="1472"/>
      <c r="BM65" s="1472"/>
      <c r="BN65" s="1472"/>
      <c r="BO65" s="1472"/>
      <c r="BP65" s="1472"/>
      <c r="BQ65" s="1472"/>
      <c r="BR65" s="1472"/>
      <c r="BS65" s="1472"/>
      <c r="BT65" s="1472"/>
      <c r="BU65" s="1472"/>
      <c r="BV65" s="1472"/>
      <c r="BZ65" s="76"/>
    </row>
    <row r="66" spans="1:78" ht="14.25" customHeight="1" x14ac:dyDescent="0.15">
      <c r="A66" s="42"/>
      <c r="B66" s="1437"/>
      <c r="C66" s="1437"/>
      <c r="D66" s="1437"/>
      <c r="E66" s="1437"/>
      <c r="F66" s="1437"/>
      <c r="G66" s="1437"/>
      <c r="H66" s="1437"/>
      <c r="I66" s="1437"/>
      <c r="J66" s="1437"/>
      <c r="K66" s="1437"/>
      <c r="L66" s="1437"/>
      <c r="M66" s="1495" t="s">
        <v>510</v>
      </c>
      <c r="N66" s="1495"/>
      <c r="O66" s="1495"/>
      <c r="P66" s="1495"/>
      <c r="Q66" s="1495"/>
      <c r="R66" s="1495"/>
      <c r="S66" s="1495"/>
      <c r="T66" s="1495"/>
      <c r="U66" s="1495"/>
      <c r="V66" s="1495"/>
      <c r="W66" s="1495"/>
      <c r="X66" s="1495"/>
      <c r="Y66" s="1495"/>
      <c r="Z66" s="1495"/>
      <c r="AA66" s="1495"/>
      <c r="AB66" s="1546"/>
      <c r="AC66" s="1547"/>
      <c r="AD66" s="1547"/>
      <c r="AE66" s="1547"/>
      <c r="AF66" s="1547"/>
      <c r="AG66" s="1547"/>
      <c r="AH66" s="1547"/>
      <c r="AI66" s="1547"/>
      <c r="AJ66" s="1547"/>
      <c r="AK66" s="1547"/>
      <c r="AL66" s="1547"/>
      <c r="AM66" s="1547"/>
      <c r="AN66" s="1547"/>
      <c r="AO66" s="1547"/>
      <c r="AP66" s="1547"/>
      <c r="AQ66" s="1548"/>
      <c r="AR66" s="56"/>
      <c r="AS66" s="35"/>
      <c r="BL66" s="1472"/>
      <c r="BM66" s="1472"/>
      <c r="BN66" s="1472"/>
      <c r="BO66" s="1472"/>
      <c r="BP66" s="1472"/>
      <c r="BQ66" s="1472"/>
      <c r="BR66" s="1472"/>
      <c r="BS66" s="1472"/>
      <c r="BT66" s="1472"/>
      <c r="BU66" s="1472"/>
      <c r="BV66" s="1472"/>
    </row>
    <row r="67" spans="1:78" ht="14.25" customHeight="1" x14ac:dyDescent="0.15">
      <c r="A67" s="42"/>
      <c r="B67" s="1437"/>
      <c r="C67" s="1437"/>
      <c r="D67" s="1437"/>
      <c r="E67" s="1437"/>
      <c r="F67" s="1437"/>
      <c r="G67" s="1437"/>
      <c r="H67" s="1437"/>
      <c r="I67" s="1437"/>
      <c r="J67" s="1437"/>
      <c r="K67" s="1437"/>
      <c r="L67" s="1437"/>
      <c r="M67" s="1542"/>
      <c r="N67" s="1542"/>
      <c r="O67" s="1542"/>
      <c r="P67" s="1542"/>
      <c r="Q67" s="1542"/>
      <c r="R67" s="1542"/>
      <c r="S67" s="1542"/>
      <c r="T67" s="1542"/>
      <c r="U67" s="1542"/>
      <c r="V67" s="1542"/>
      <c r="W67" s="1542"/>
      <c r="X67" s="1542"/>
      <c r="Y67" s="1542"/>
      <c r="Z67" s="1542"/>
      <c r="AA67" s="1542"/>
      <c r="AB67" s="1549"/>
      <c r="AC67" s="1550"/>
      <c r="AD67" s="1550"/>
      <c r="AE67" s="1550"/>
      <c r="AF67" s="1550"/>
      <c r="AG67" s="1550"/>
      <c r="AH67" s="1550"/>
      <c r="AI67" s="1550"/>
      <c r="AJ67" s="1550"/>
      <c r="AK67" s="1550"/>
      <c r="AL67" s="1550"/>
      <c r="AM67" s="1550"/>
      <c r="AN67" s="1550"/>
      <c r="AO67" s="1550"/>
      <c r="AP67" s="1550"/>
      <c r="AQ67" s="1551"/>
      <c r="AR67" s="56"/>
      <c r="AS67" s="35"/>
    </row>
    <row r="68" spans="1:78" ht="14.25" customHeight="1" thickBot="1" x14ac:dyDescent="0.2">
      <c r="A68" s="78"/>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80"/>
      <c r="AS68" s="35"/>
    </row>
  </sheetData>
  <sheetProtection password="E12F" sheet="1" objects="1" scenarios="1"/>
  <mergeCells count="435">
    <mergeCell ref="A1:E1"/>
    <mergeCell ref="AO1:AS1"/>
    <mergeCell ref="B5:Y7"/>
    <mergeCell ref="AH7:AQ7"/>
    <mergeCell ref="G9:L9"/>
    <mergeCell ref="M9:N9"/>
    <mergeCell ref="O9:R9"/>
    <mergeCell ref="S9:V9"/>
    <mergeCell ref="W9:AB9"/>
    <mergeCell ref="AC9:AG9"/>
    <mergeCell ref="AH9:AL9"/>
    <mergeCell ref="AM9:AQ9"/>
    <mergeCell ref="AJ4:AR4"/>
    <mergeCell ref="F1:L1"/>
    <mergeCell ref="AC10:AF10"/>
    <mergeCell ref="AH10:AJ10"/>
    <mergeCell ref="AK10:AL10"/>
    <mergeCell ref="AM10:AQ10"/>
    <mergeCell ref="BK10:BP10"/>
    <mergeCell ref="BQ10:BV10"/>
    <mergeCell ref="BK9:BP9"/>
    <mergeCell ref="BQ9:BV9"/>
    <mergeCell ref="BW9:CB9"/>
    <mergeCell ref="AH11:AJ11"/>
    <mergeCell ref="AK11:AL11"/>
    <mergeCell ref="AM11:AQ11"/>
    <mergeCell ref="BK11:BP11"/>
    <mergeCell ref="BQ11:BV11"/>
    <mergeCell ref="G12:L13"/>
    <mergeCell ref="M12:N13"/>
    <mergeCell ref="O12:R12"/>
    <mergeCell ref="S12:V12"/>
    <mergeCell ref="W12:X12"/>
    <mergeCell ref="H11:L11"/>
    <mergeCell ref="O11:R11"/>
    <mergeCell ref="S11:V11"/>
    <mergeCell ref="W11:X11"/>
    <mergeCell ref="Z11:AA11"/>
    <mergeCell ref="AC11:AF11"/>
    <mergeCell ref="G10:G11"/>
    <mergeCell ref="H10:L10"/>
    <mergeCell ref="M10:N11"/>
    <mergeCell ref="O10:R10"/>
    <mergeCell ref="S10:V10"/>
    <mergeCell ref="W10:X10"/>
    <mergeCell ref="Z10:AA10"/>
    <mergeCell ref="BK12:BP12"/>
    <mergeCell ref="BQ12:BV12"/>
    <mergeCell ref="O13:R13"/>
    <mergeCell ref="S13:V13"/>
    <mergeCell ref="W13:X13"/>
    <mergeCell ref="Z13:AA13"/>
    <mergeCell ref="AC13:AD13"/>
    <mergeCell ref="AF13:AG13"/>
    <mergeCell ref="AH13:AI13"/>
    <mergeCell ref="AJ13:AO13"/>
    <mergeCell ref="Z12:AA12"/>
    <mergeCell ref="AC12:AD12"/>
    <mergeCell ref="AF12:AG12"/>
    <mergeCell ref="AH12:AI12"/>
    <mergeCell ref="AJ12:AO12"/>
    <mergeCell ref="AP12:AQ12"/>
    <mergeCell ref="AP13:AQ13"/>
    <mergeCell ref="BK13:BP13"/>
    <mergeCell ref="BQ13:BV13"/>
    <mergeCell ref="G14:L16"/>
    <mergeCell ref="M14:N16"/>
    <mergeCell ref="O14:R14"/>
    <mergeCell ref="S14:V14"/>
    <mergeCell ref="W14:Z16"/>
    <mergeCell ref="AA14:AB16"/>
    <mergeCell ref="AC14:AH14"/>
    <mergeCell ref="AI14:AL14"/>
    <mergeCell ref="AM14:AQ16"/>
    <mergeCell ref="O15:R16"/>
    <mergeCell ref="S15:V16"/>
    <mergeCell ref="AC15:AH15"/>
    <mergeCell ref="AI15:AL15"/>
    <mergeCell ref="BK15:BP15"/>
    <mergeCell ref="BQ15:BV15"/>
    <mergeCell ref="AC16:AH16"/>
    <mergeCell ref="AI16:AL16"/>
    <mergeCell ref="BK16:BP16"/>
    <mergeCell ref="BQ16:BV16"/>
    <mergeCell ref="BQ17:BV17"/>
    <mergeCell ref="BK18:BP18"/>
    <mergeCell ref="BQ18:BV18"/>
    <mergeCell ref="AM17:AM18"/>
    <mergeCell ref="AN17:AP18"/>
    <mergeCell ref="AQ17:AQ18"/>
    <mergeCell ref="BK17:BP17"/>
    <mergeCell ref="AB30:AH30"/>
    <mergeCell ref="AI30:AQ30"/>
    <mergeCell ref="BK14:BP14"/>
    <mergeCell ref="BQ14:BV14"/>
    <mergeCell ref="G19:L20"/>
    <mergeCell ref="M19:N20"/>
    <mergeCell ref="O19:R20"/>
    <mergeCell ref="S19:V20"/>
    <mergeCell ref="W19:Z20"/>
    <mergeCell ref="AA19:AB20"/>
    <mergeCell ref="AC19:AL20"/>
    <mergeCell ref="AC17:AH18"/>
    <mergeCell ref="AI17:AL18"/>
    <mergeCell ref="G17:L18"/>
    <mergeCell ref="M17:N18"/>
    <mergeCell ref="O17:R18"/>
    <mergeCell ref="S17:V18"/>
    <mergeCell ref="W17:Z18"/>
    <mergeCell ref="AA17:AB18"/>
    <mergeCell ref="AM19:AQ20"/>
    <mergeCell ref="BK19:BP19"/>
    <mergeCell ref="BQ19:BV19"/>
    <mergeCell ref="BK20:BP20"/>
    <mergeCell ref="BQ20:BV20"/>
    <mergeCell ref="S21:V21"/>
    <mergeCell ref="W21:Y21"/>
    <mergeCell ref="Z21:AQ21"/>
    <mergeCell ref="BK21:BP21"/>
    <mergeCell ref="BQ21:BV21"/>
    <mergeCell ref="S22:V23"/>
    <mergeCell ref="W22:Y23"/>
    <mergeCell ref="B21:B58"/>
    <mergeCell ref="C21:F21"/>
    <mergeCell ref="G21:L21"/>
    <mergeCell ref="M21:N21"/>
    <mergeCell ref="O21:R21"/>
    <mergeCell ref="Z22:AA22"/>
    <mergeCell ref="AB22:AH22"/>
    <mergeCell ref="AI22:AJ22"/>
    <mergeCell ref="AK22:AQ22"/>
    <mergeCell ref="G26:L28"/>
    <mergeCell ref="M26:N28"/>
    <mergeCell ref="O26:R26"/>
    <mergeCell ref="S26:V26"/>
    <mergeCell ref="W26:Y26"/>
    <mergeCell ref="Z26:AA26"/>
    <mergeCell ref="AB26:AH26"/>
    <mergeCell ref="AI26:AJ26"/>
    <mergeCell ref="BK24:BP24"/>
    <mergeCell ref="BQ24:BV24"/>
    <mergeCell ref="Z23:AA23"/>
    <mergeCell ref="AB23:AH23"/>
    <mergeCell ref="AI23:AQ23"/>
    <mergeCell ref="BK23:BP23"/>
    <mergeCell ref="BQ23:BV23"/>
    <mergeCell ref="G24:L25"/>
    <mergeCell ref="M24:N25"/>
    <mergeCell ref="O24:R25"/>
    <mergeCell ref="S24:V25"/>
    <mergeCell ref="W24:Y25"/>
    <mergeCell ref="G22:L23"/>
    <mergeCell ref="M22:N23"/>
    <mergeCell ref="O22:R23"/>
    <mergeCell ref="Z24:AA24"/>
    <mergeCell ref="AB24:AH24"/>
    <mergeCell ref="AI24:AJ24"/>
    <mergeCell ref="AK24:AQ24"/>
    <mergeCell ref="BK22:BP22"/>
    <mergeCell ref="BQ22:BV22"/>
    <mergeCell ref="BK26:BP26"/>
    <mergeCell ref="BQ26:BV26"/>
    <mergeCell ref="Z25:AA25"/>
    <mergeCell ref="AB25:AH25"/>
    <mergeCell ref="AI25:AQ25"/>
    <mergeCell ref="BK25:BP25"/>
    <mergeCell ref="BQ25:BV25"/>
    <mergeCell ref="AK27:AQ27"/>
    <mergeCell ref="BK27:BP27"/>
    <mergeCell ref="BQ27:BV27"/>
    <mergeCell ref="AK26:AQ26"/>
    <mergeCell ref="BK28:BP28"/>
    <mergeCell ref="BQ28:BV28"/>
    <mergeCell ref="O27:R27"/>
    <mergeCell ref="S27:V27"/>
    <mergeCell ref="W27:Y27"/>
    <mergeCell ref="Z27:AA27"/>
    <mergeCell ref="AB27:AH27"/>
    <mergeCell ref="AI27:AJ27"/>
    <mergeCell ref="AB29:AH29"/>
    <mergeCell ref="AI29:AJ29"/>
    <mergeCell ref="AK29:AQ29"/>
    <mergeCell ref="BK29:BP29"/>
    <mergeCell ref="BQ29:BV29"/>
    <mergeCell ref="O28:Y28"/>
    <mergeCell ref="Z28:AA28"/>
    <mergeCell ref="AB28:AQ28"/>
    <mergeCell ref="G29:L34"/>
    <mergeCell ref="M29:N34"/>
    <mergeCell ref="O29:R30"/>
    <mergeCell ref="S29:V30"/>
    <mergeCell ref="W29:Y30"/>
    <mergeCell ref="Z29:AA29"/>
    <mergeCell ref="O31:Y31"/>
    <mergeCell ref="Z31:AA31"/>
    <mergeCell ref="O34:Y34"/>
    <mergeCell ref="Z34:AA34"/>
    <mergeCell ref="O32:R33"/>
    <mergeCell ref="S32:V33"/>
    <mergeCell ref="W32:Y33"/>
    <mergeCell ref="Z30:AA30"/>
    <mergeCell ref="AB34:AQ34"/>
    <mergeCell ref="BK32:BP32"/>
    <mergeCell ref="BQ32:BV32"/>
    <mergeCell ref="Z33:AA33"/>
    <mergeCell ref="AB33:AH33"/>
    <mergeCell ref="AI33:AQ33"/>
    <mergeCell ref="BK33:BP33"/>
    <mergeCell ref="BQ33:BV33"/>
    <mergeCell ref="AB31:AQ31"/>
    <mergeCell ref="Z32:AA32"/>
    <mergeCell ref="AB32:AH32"/>
    <mergeCell ref="AI32:AJ32"/>
    <mergeCell ref="AK32:AQ32"/>
    <mergeCell ref="BK34:BP34"/>
    <mergeCell ref="BQ34:BV34"/>
    <mergeCell ref="G35:L37"/>
    <mergeCell ref="M35:N37"/>
    <mergeCell ref="O35:R35"/>
    <mergeCell ref="S35:V35"/>
    <mergeCell ref="W35:Y35"/>
    <mergeCell ref="Z35:AA35"/>
    <mergeCell ref="AB35:AH35"/>
    <mergeCell ref="AK36:AQ36"/>
    <mergeCell ref="BK36:BP36"/>
    <mergeCell ref="BQ36:BV36"/>
    <mergeCell ref="O37:Y37"/>
    <mergeCell ref="Z37:AA37"/>
    <mergeCell ref="AB37:AQ37"/>
    <mergeCell ref="BK37:BP37"/>
    <mergeCell ref="BQ37:BV37"/>
    <mergeCell ref="AI35:AJ35"/>
    <mergeCell ref="AK35:AQ35"/>
    <mergeCell ref="BK35:BP35"/>
    <mergeCell ref="BQ35:BV35"/>
    <mergeCell ref="O36:R36"/>
    <mergeCell ref="S36:V36"/>
    <mergeCell ref="W36:Y36"/>
    <mergeCell ref="Z36:AA36"/>
    <mergeCell ref="AB36:AH36"/>
    <mergeCell ref="AI36:AJ36"/>
    <mergeCell ref="BQ39:BV39"/>
    <mergeCell ref="O40:Y40"/>
    <mergeCell ref="Z40:AA40"/>
    <mergeCell ref="AB40:AQ40"/>
    <mergeCell ref="BK40:BP40"/>
    <mergeCell ref="BQ40:BV40"/>
    <mergeCell ref="AB38:AH38"/>
    <mergeCell ref="AI38:AJ38"/>
    <mergeCell ref="AK38:AQ38"/>
    <mergeCell ref="BK38:BP38"/>
    <mergeCell ref="BQ38:BV38"/>
    <mergeCell ref="O39:R39"/>
    <mergeCell ref="S39:V39"/>
    <mergeCell ref="W39:Y39"/>
    <mergeCell ref="Z39:AA39"/>
    <mergeCell ref="AB39:AH39"/>
    <mergeCell ref="O38:R38"/>
    <mergeCell ref="S38:V38"/>
    <mergeCell ref="W38:Y38"/>
    <mergeCell ref="Z38:AA38"/>
    <mergeCell ref="G41:L42"/>
    <mergeCell ref="M41:N42"/>
    <mergeCell ref="O41:R42"/>
    <mergeCell ref="S41:V42"/>
    <mergeCell ref="W41:Y42"/>
    <mergeCell ref="Z41:AA41"/>
    <mergeCell ref="AI39:AJ39"/>
    <mergeCell ref="AK39:AQ39"/>
    <mergeCell ref="BK39:BP39"/>
    <mergeCell ref="G38:L40"/>
    <mergeCell ref="M38:N40"/>
    <mergeCell ref="AB41:AH41"/>
    <mergeCell ref="AI41:AJ41"/>
    <mergeCell ref="AK41:AQ41"/>
    <mergeCell ref="BK41:BP41"/>
    <mergeCell ref="BQ41:BV41"/>
    <mergeCell ref="Z42:AA42"/>
    <mergeCell ref="AB42:AQ42"/>
    <mergeCell ref="BK42:BP42"/>
    <mergeCell ref="BQ42:BV42"/>
    <mergeCell ref="G43:L46"/>
    <mergeCell ref="M43:N46"/>
    <mergeCell ref="O43:R44"/>
    <mergeCell ref="S43:V44"/>
    <mergeCell ref="W43:Y44"/>
    <mergeCell ref="Z43:AA43"/>
    <mergeCell ref="O45:R46"/>
    <mergeCell ref="S45:V46"/>
    <mergeCell ref="W45:Y46"/>
    <mergeCell ref="Z45:AA45"/>
    <mergeCell ref="AB43:AH43"/>
    <mergeCell ref="AI43:AJ43"/>
    <mergeCell ref="AK43:AQ43"/>
    <mergeCell ref="BK43:BP43"/>
    <mergeCell ref="BQ43:BV43"/>
    <mergeCell ref="Z44:AA44"/>
    <mergeCell ref="AB44:AQ44"/>
    <mergeCell ref="BK44:BP44"/>
    <mergeCell ref="BQ44:BV44"/>
    <mergeCell ref="AB45:AH45"/>
    <mergeCell ref="AI45:AJ45"/>
    <mergeCell ref="AK45:AQ45"/>
    <mergeCell ref="BK45:BP45"/>
    <mergeCell ref="BQ45:BV45"/>
    <mergeCell ref="Z46:AA46"/>
    <mergeCell ref="AB46:AQ46"/>
    <mergeCell ref="BK46:BP46"/>
    <mergeCell ref="BQ46:BV46"/>
    <mergeCell ref="G47:L50"/>
    <mergeCell ref="M47:N50"/>
    <mergeCell ref="O47:R48"/>
    <mergeCell ref="S47:V48"/>
    <mergeCell ref="W47:Y48"/>
    <mergeCell ref="Z47:AA47"/>
    <mergeCell ref="O49:R50"/>
    <mergeCell ref="S49:V50"/>
    <mergeCell ref="W49:Y50"/>
    <mergeCell ref="Z49:AA49"/>
    <mergeCell ref="AB47:AH47"/>
    <mergeCell ref="AI47:AJ47"/>
    <mergeCell ref="AK47:AQ47"/>
    <mergeCell ref="BK47:BP47"/>
    <mergeCell ref="BQ47:BV47"/>
    <mergeCell ref="Z48:AA48"/>
    <mergeCell ref="AB48:AQ48"/>
    <mergeCell ref="BK48:BP48"/>
    <mergeCell ref="BQ48:BV48"/>
    <mergeCell ref="AB49:AH49"/>
    <mergeCell ref="AI49:AJ49"/>
    <mergeCell ref="AK49:AQ49"/>
    <mergeCell ref="BK49:BP49"/>
    <mergeCell ref="BQ49:BV49"/>
    <mergeCell ref="Z50:AA50"/>
    <mergeCell ref="AB50:AQ50"/>
    <mergeCell ref="BK50:BP50"/>
    <mergeCell ref="BQ50:BV50"/>
    <mergeCell ref="G51:L54"/>
    <mergeCell ref="M51:N54"/>
    <mergeCell ref="O51:R52"/>
    <mergeCell ref="S51:V52"/>
    <mergeCell ref="W51:Y52"/>
    <mergeCell ref="Z51:AA51"/>
    <mergeCell ref="O53:R54"/>
    <mergeCell ref="S53:V54"/>
    <mergeCell ref="W53:Y54"/>
    <mergeCell ref="Z53:AA53"/>
    <mergeCell ref="AB51:AH51"/>
    <mergeCell ref="AI51:AJ51"/>
    <mergeCell ref="AK51:AQ51"/>
    <mergeCell ref="BK51:BP51"/>
    <mergeCell ref="BQ51:BV51"/>
    <mergeCell ref="Z52:AA52"/>
    <mergeCell ref="AB52:AQ52"/>
    <mergeCell ref="BK52:BP52"/>
    <mergeCell ref="BQ52:BV52"/>
    <mergeCell ref="AB53:AH53"/>
    <mergeCell ref="AI53:AJ53"/>
    <mergeCell ref="AK53:AQ53"/>
    <mergeCell ref="BK53:BP53"/>
    <mergeCell ref="BQ53:BV53"/>
    <mergeCell ref="Z54:AA54"/>
    <mergeCell ref="AB54:AQ54"/>
    <mergeCell ref="BK54:BP54"/>
    <mergeCell ref="BQ54:BV54"/>
    <mergeCell ref="AC55:AH55"/>
    <mergeCell ref="AI55:AJ55"/>
    <mergeCell ref="AK55:AQ55"/>
    <mergeCell ref="BK55:BP55"/>
    <mergeCell ref="BQ55:BV55"/>
    <mergeCell ref="F56:I56"/>
    <mergeCell ref="Z56:AA56"/>
    <mergeCell ref="AB56:AQ56"/>
    <mergeCell ref="BK56:BP56"/>
    <mergeCell ref="BQ56:BV56"/>
    <mergeCell ref="C55:L55"/>
    <mergeCell ref="M55:N56"/>
    <mergeCell ref="O55:R56"/>
    <mergeCell ref="S55:V56"/>
    <mergeCell ref="W55:Y56"/>
    <mergeCell ref="Z55:AB55"/>
    <mergeCell ref="AC57:AH57"/>
    <mergeCell ref="AI57:AJ57"/>
    <mergeCell ref="AK57:AQ57"/>
    <mergeCell ref="BK57:BP57"/>
    <mergeCell ref="BQ57:BV57"/>
    <mergeCell ref="F58:I58"/>
    <mergeCell ref="Z58:AA58"/>
    <mergeCell ref="AB58:AQ58"/>
    <mergeCell ref="BK58:BP58"/>
    <mergeCell ref="BQ58:BV58"/>
    <mergeCell ref="C57:L57"/>
    <mergeCell ref="M57:N58"/>
    <mergeCell ref="O57:R58"/>
    <mergeCell ref="S57:V58"/>
    <mergeCell ref="W57:Y58"/>
    <mergeCell ref="Z57:AB57"/>
    <mergeCell ref="BK59:BP59"/>
    <mergeCell ref="BQ59:BV59"/>
    <mergeCell ref="B60:L67"/>
    <mergeCell ref="M60:AA60"/>
    <mergeCell ref="AB60:AQ60"/>
    <mergeCell ref="BK60:BP60"/>
    <mergeCell ref="BQ60:BV60"/>
    <mergeCell ref="M61:AA61"/>
    <mergeCell ref="AB61:AQ61"/>
    <mergeCell ref="BK61:BP61"/>
    <mergeCell ref="BQ61:BV61"/>
    <mergeCell ref="M62:AA62"/>
    <mergeCell ref="AB62:AQ62"/>
    <mergeCell ref="BL62:BP62"/>
    <mergeCell ref="BQ62:BV62"/>
    <mergeCell ref="M63:AA63"/>
    <mergeCell ref="AB63:AQ63"/>
    <mergeCell ref="BL63:BP63"/>
    <mergeCell ref="BQ63:BV63"/>
    <mergeCell ref="M66:AA66"/>
    <mergeCell ref="BL66:BP66"/>
    <mergeCell ref="BQ66:BV66"/>
    <mergeCell ref="M67:AA67"/>
    <mergeCell ref="BQ64:BV64"/>
    <mergeCell ref="AB66:AQ67"/>
    <mergeCell ref="M65:AA65"/>
    <mergeCell ref="AB65:AC65"/>
    <mergeCell ref="AD65:AG65"/>
    <mergeCell ref="AI65:AK65"/>
    <mergeCell ref="AL65:AP65"/>
    <mergeCell ref="BL65:BP65"/>
    <mergeCell ref="BQ65:BV65"/>
    <mergeCell ref="M64:AA64"/>
    <mergeCell ref="AB64:AC64"/>
    <mergeCell ref="AD64:AG64"/>
    <mergeCell ref="AI64:AK64"/>
    <mergeCell ref="AL64:AP64"/>
    <mergeCell ref="BL64:BP64"/>
  </mergeCells>
  <phoneticPr fontId="2"/>
  <conditionalFormatting sqref="F56 F58">
    <cfRule type="expression" dxfId="35" priority="4">
      <formula>F56=""</formula>
    </cfRule>
  </conditionalFormatting>
  <conditionalFormatting sqref="H10:H11 AC10:AF11 AH10:AJ11 W10:X13 Z10:AA13 M10:V20 AC12:AD13 AF12:AG13 AJ12:AO13 AI14:AL16 W14:Z20 AI17 AN17">
    <cfRule type="expression" dxfId="34" priority="7">
      <formula>H10=""</formula>
    </cfRule>
  </conditionalFormatting>
  <conditionalFormatting sqref="AB60:AQ63 AD64:AG65 AL64:AP65">
    <cfRule type="expression" dxfId="33" priority="5">
      <formula>AB60=""</formula>
    </cfRule>
  </conditionalFormatting>
  <conditionalFormatting sqref="AK22 AB22:AH25 O22:Y27 AK24 M26 AB26:AB27 AK26:AK27 M29 AK29 O29:Y30 AB29:AH30 AK32 O32:Y33 AB32:AH33 M35 O35:Y36 AB35:AH36 AK35:AQ36 M38 O38:Y39 AB38:AH39 AK38:AQ39 AB41 AK41 M41:Y58 AB43 AK43 AB45 AK45 AB47 AK47 AB49 AK49 AB51 AK51 AB53 AK53 AC55 AK55 AC57 AK57">
    <cfRule type="expression" dxfId="32" priority="6">
      <formula>M22=""</formula>
    </cfRule>
  </conditionalFormatting>
  <dataValidations count="3">
    <dataValidation type="list" allowBlank="1" showInputMessage="1" showErrorMessage="1" sqref="AB60:AQ63" xr:uid="{108AE25D-2411-494D-9774-41FC7E6514C0}">
      <formula1>"有,無"</formula1>
    </dataValidation>
    <dataValidation type="list" allowBlank="1" showInputMessage="1" showErrorMessage="1" sqref="M29:N37 M47:N49 M51:N53" xr:uid="{4DED2A03-5F68-4ABB-8B6F-2DD544CDD879}">
      <formula1>"主,2,設置無し"</formula1>
    </dataValidation>
    <dataValidation type="list" allowBlank="1" showInputMessage="1" showErrorMessage="1" sqref="M10:N11 M14:N15 M26:N27 M38:N40 M43:N44" xr:uid="{36693EDE-F15E-401D-ACB5-46497B06381A}">
      <formula1>"主,2"</formula1>
    </dataValidation>
  </dataValidations>
  <hyperlinks>
    <hyperlink ref="A1" location="はじめに!A1" display="＜はじめにへ" xr:uid="{30BE2AD0-AC23-4196-AD3E-C651F627689A}"/>
    <hyperlink ref="A1:E1" location="入力シート!Print_Area" display="＜入力シートへ" xr:uid="{F96FE1C6-FFEF-411C-9E69-DF10C364DCA4}"/>
    <hyperlink ref="AO1:AS1" location="おわりに!Print_Area" display="おわりに＞" xr:uid="{8423DDF2-AA70-4F29-8E68-20047CD22445}"/>
  </hyperlinks>
  <pageMargins left="0.64" right="0.3" top="0.65" bottom="0.6" header="0.51200000000000001" footer="0.51200000000000001"/>
  <pageSetup paperSize="9" scale="7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3CACA110-AC6E-4AB1-A411-CB97F38D6E1D}">
            <xm:f>入力シート!$E$59&lt;&gt;"有"</xm:f>
            <x14:dxf>
              <fill>
                <patternFill>
                  <bgColor theme="0" tint="-0.24994659260841701"/>
                </patternFill>
              </fill>
            </x14:dxf>
          </x14:cfRule>
          <xm:sqref>A2:AS68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0" tint="-0.14999847407452621"/>
    <pageSetUpPr fitToPage="1"/>
  </sheetPr>
  <dimension ref="A1:AA54"/>
  <sheetViews>
    <sheetView showGridLines="0" view="pageBreakPreview" zoomScale="80" zoomScaleNormal="100" zoomScaleSheetLayoutView="80" workbookViewId="0">
      <pane ySplit="1" topLeftCell="A2" activePane="bottomLeft" state="frozen"/>
      <selection pane="bottomLeft" sqref="A1:B1"/>
    </sheetView>
  </sheetViews>
  <sheetFormatPr defaultColWidth="9" defaultRowHeight="13.5" x14ac:dyDescent="0.15"/>
  <cols>
    <col min="1" max="1" width="2.5" style="445" customWidth="1"/>
    <col min="2" max="3" width="8" style="445" customWidth="1"/>
    <col min="4" max="5" width="7.875" style="445" customWidth="1"/>
    <col min="6" max="6" width="8" style="445" customWidth="1"/>
    <col min="7" max="25" width="2.625" style="445" customWidth="1"/>
    <col min="26" max="26" width="3.5" style="445" customWidth="1"/>
    <col min="27" max="16384" width="9" style="445"/>
  </cols>
  <sheetData>
    <row r="1" spans="1:27" ht="20.25" thickBot="1" x14ac:dyDescent="0.2">
      <c r="A1" s="1556" t="s">
        <v>216</v>
      </c>
      <c r="B1" s="1556"/>
      <c r="C1" s="483"/>
      <c r="D1" s="446"/>
      <c r="F1" s="1"/>
      <c r="G1" s="630"/>
      <c r="H1" s="1"/>
      <c r="I1" s="1"/>
      <c r="J1" s="447"/>
      <c r="K1" s="447"/>
      <c r="L1" s="447"/>
      <c r="M1" s="2"/>
      <c r="N1" s="2"/>
      <c r="O1" s="631"/>
      <c r="P1" s="631"/>
      <c r="X1" s="1557" t="s">
        <v>218</v>
      </c>
      <c r="Y1" s="1557"/>
      <c r="Z1" s="1557"/>
    </row>
    <row r="2" spans="1:27" ht="14.25" thickTop="1" x14ac:dyDescent="0.15">
      <c r="A2" s="456"/>
      <c r="B2" s="456"/>
      <c r="C2" s="456"/>
      <c r="D2" s="456"/>
      <c r="E2" s="456"/>
      <c r="F2" s="456"/>
      <c r="G2" s="456"/>
      <c r="H2" s="456"/>
      <c r="I2" s="456"/>
      <c r="J2" s="456"/>
      <c r="K2" s="456"/>
      <c r="L2" s="456"/>
      <c r="M2" s="456"/>
      <c r="N2" s="456"/>
      <c r="O2" s="456"/>
      <c r="P2" s="456"/>
      <c r="Q2" s="456"/>
      <c r="R2" s="456"/>
      <c r="S2" s="456"/>
      <c r="T2" s="456"/>
      <c r="U2" s="456"/>
      <c r="V2" s="456"/>
      <c r="W2" s="456"/>
      <c r="X2" s="456"/>
      <c r="Y2" s="456"/>
      <c r="Z2" s="457" t="s">
        <v>511</v>
      </c>
    </row>
    <row r="3" spans="1:27" ht="14.25" thickBot="1" x14ac:dyDescent="0.2">
      <c r="A3" s="456"/>
      <c r="B3" s="456"/>
      <c r="C3" s="456"/>
      <c r="D3" s="456"/>
      <c r="E3" s="456"/>
      <c r="F3" s="456"/>
      <c r="G3" s="456"/>
      <c r="H3" s="456"/>
      <c r="I3" s="456"/>
      <c r="J3" s="456"/>
      <c r="K3" s="456"/>
      <c r="L3" s="456"/>
      <c r="M3" s="456"/>
      <c r="N3" s="456"/>
      <c r="O3" s="456"/>
      <c r="P3" s="456"/>
      <c r="Q3" s="456"/>
      <c r="R3" s="456"/>
      <c r="S3" s="456"/>
      <c r="T3" s="456"/>
      <c r="U3" s="456"/>
      <c r="V3" s="456"/>
      <c r="W3" s="456"/>
      <c r="X3" s="456"/>
      <c r="Y3" s="456"/>
      <c r="Z3" s="457"/>
    </row>
    <row r="4" spans="1:27" x14ac:dyDescent="0.15">
      <c r="A4" s="489"/>
      <c r="B4" s="490"/>
      <c r="C4" s="490"/>
      <c r="D4" s="490"/>
      <c r="E4" s="490"/>
      <c r="F4" s="490"/>
      <c r="G4" s="490"/>
      <c r="H4" s="490"/>
      <c r="I4" s="490"/>
      <c r="J4" s="490"/>
      <c r="K4" s="490"/>
      <c r="L4" s="490"/>
      <c r="M4" s="490"/>
      <c r="N4" s="490"/>
      <c r="O4" s="490"/>
      <c r="P4" s="490"/>
      <c r="Q4" s="492"/>
      <c r="R4" s="1115" t="str">
        <f>IF(入力シート!E10="","",入力シート!E10)</f>
        <v/>
      </c>
      <c r="S4" s="1115"/>
      <c r="T4" s="1115"/>
      <c r="U4" s="1115"/>
      <c r="V4" s="1115"/>
      <c r="W4" s="1115"/>
      <c r="X4" s="1115"/>
      <c r="Y4" s="1115"/>
      <c r="Z4" s="1116"/>
    </row>
    <row r="5" spans="1:27" ht="18.75" customHeight="1" x14ac:dyDescent="0.15">
      <c r="A5" s="1348" t="s">
        <v>512</v>
      </c>
      <c r="B5" s="1170"/>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504"/>
    </row>
    <row r="6" spans="1:27" ht="22.5" customHeight="1" x14ac:dyDescent="0.15">
      <c r="A6" s="494"/>
      <c r="B6" s="465"/>
      <c r="C6" s="465"/>
      <c r="D6" s="465"/>
      <c r="E6" s="465"/>
      <c r="F6" s="465"/>
      <c r="G6" s="465"/>
      <c r="H6" s="465"/>
      <c r="I6" s="465"/>
      <c r="J6" s="465"/>
      <c r="K6" s="465"/>
      <c r="L6" s="1377" t="s">
        <v>374</v>
      </c>
      <c r="M6" s="1377"/>
      <c r="N6" s="1377"/>
      <c r="O6" s="1377"/>
      <c r="P6" s="1377"/>
      <c r="Q6" s="1377"/>
      <c r="R6" s="1377"/>
      <c r="S6" s="1288" t="str">
        <f>IF(入力シート!E19="","",入力シート!E19)</f>
        <v/>
      </c>
      <c r="T6" s="1288"/>
      <c r="U6" s="1288"/>
      <c r="V6" s="1288"/>
      <c r="W6" s="1288"/>
      <c r="X6" s="1288"/>
      <c r="Y6" s="1288"/>
      <c r="Z6" s="504"/>
    </row>
    <row r="7" spans="1:27" ht="18.75" customHeight="1" x14ac:dyDescent="0.15">
      <c r="A7" s="499" t="s">
        <v>513</v>
      </c>
      <c r="B7" s="456"/>
      <c r="C7" s="456"/>
      <c r="D7" s="456"/>
      <c r="E7" s="456"/>
      <c r="F7" s="456"/>
      <c r="G7" s="456"/>
      <c r="H7" s="456"/>
      <c r="I7" s="456"/>
      <c r="J7" s="456"/>
      <c r="K7" s="456"/>
      <c r="L7" s="456"/>
      <c r="M7" s="456"/>
      <c r="N7" s="456"/>
      <c r="O7" s="456"/>
      <c r="P7" s="456"/>
      <c r="Q7" s="456"/>
      <c r="R7" s="456"/>
      <c r="S7" s="456"/>
      <c r="T7" s="456"/>
      <c r="U7" s="456"/>
      <c r="V7" s="456"/>
      <c r="W7" s="456"/>
      <c r="X7" s="456"/>
      <c r="Y7" s="456"/>
      <c r="Z7" s="504"/>
      <c r="AA7"/>
    </row>
    <row r="8" spans="1:27" ht="18.75" customHeight="1" x14ac:dyDescent="0.15">
      <c r="A8" s="499"/>
      <c r="B8" s="1063" t="s">
        <v>514</v>
      </c>
      <c r="C8" s="1063"/>
      <c r="D8" s="1063"/>
      <c r="E8" s="1063"/>
      <c r="F8" s="1063"/>
      <c r="G8" s="1417" t="str">
        <f>IF(入力シート!E163="","",入力シート!E163)</f>
        <v/>
      </c>
      <c r="H8" s="1418"/>
      <c r="I8" s="1418"/>
      <c r="J8" s="1418"/>
      <c r="K8" s="1418"/>
      <c r="L8" s="1418"/>
      <c r="M8" s="1418"/>
      <c r="N8" s="1418"/>
      <c r="O8" s="1418"/>
      <c r="P8" s="1418"/>
      <c r="Q8" s="1418"/>
      <c r="R8" s="1418"/>
      <c r="S8" s="1418"/>
      <c r="T8" s="1418"/>
      <c r="U8" s="1418"/>
      <c r="V8" s="1418"/>
      <c r="W8" s="1335" t="s">
        <v>515</v>
      </c>
      <c r="X8" s="1335"/>
      <c r="Y8" s="1336"/>
      <c r="Z8" s="504"/>
    </row>
    <row r="9" spans="1:27" ht="18.75" customHeight="1" x14ac:dyDescent="0.15">
      <c r="A9" s="499"/>
      <c r="B9" s="1063" t="s">
        <v>516</v>
      </c>
      <c r="C9" s="1063"/>
      <c r="D9" s="1063"/>
      <c r="E9" s="1063"/>
      <c r="F9" s="1063"/>
      <c r="G9" s="1119"/>
      <c r="H9" s="1174"/>
      <c r="I9" s="1174"/>
      <c r="J9" s="1174"/>
      <c r="K9" s="1174"/>
      <c r="L9" s="1174"/>
      <c r="M9" s="1174"/>
      <c r="N9" s="1174"/>
      <c r="O9" s="1174"/>
      <c r="P9" s="1174"/>
      <c r="Q9" s="1174"/>
      <c r="R9" s="1174"/>
      <c r="S9" s="1174"/>
      <c r="T9" s="1174"/>
      <c r="U9" s="1174"/>
      <c r="V9" s="1174"/>
      <c r="W9" s="1335" t="s">
        <v>517</v>
      </c>
      <c r="X9" s="1335"/>
      <c r="Y9" s="1336"/>
      <c r="Z9" s="504"/>
    </row>
    <row r="10" spans="1:27" ht="18.75" customHeight="1" x14ac:dyDescent="0.15">
      <c r="A10" s="499"/>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504"/>
    </row>
    <row r="11" spans="1:27" ht="18.75" customHeight="1" x14ac:dyDescent="0.15">
      <c r="A11" s="499" t="s">
        <v>518</v>
      </c>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504"/>
    </row>
    <row r="12" spans="1:27" ht="18.75" customHeight="1" x14ac:dyDescent="0.15">
      <c r="A12" s="499"/>
      <c r="B12" s="1063" t="s">
        <v>321</v>
      </c>
      <c r="C12" s="1063"/>
      <c r="D12" s="1063"/>
      <c r="E12" s="1063"/>
      <c r="F12" s="1063"/>
      <c r="G12" s="1119"/>
      <c r="H12" s="1174"/>
      <c r="I12" s="1174"/>
      <c r="J12" s="1174"/>
      <c r="K12" s="1174"/>
      <c r="L12" s="1174"/>
      <c r="M12" s="1174"/>
      <c r="N12" s="1174"/>
      <c r="O12" s="1174"/>
      <c r="P12" s="1174"/>
      <c r="Q12" s="1174"/>
      <c r="R12" s="1174"/>
      <c r="S12" s="1174"/>
      <c r="T12" s="1174"/>
      <c r="U12" s="1174"/>
      <c r="V12" s="1174"/>
      <c r="W12" s="1335" t="s">
        <v>519</v>
      </c>
      <c r="X12" s="1335"/>
      <c r="Y12" s="1336"/>
      <c r="Z12" s="504"/>
    </row>
    <row r="13" spans="1:27" ht="18.75" customHeight="1" x14ac:dyDescent="0.15">
      <c r="A13" s="499"/>
      <c r="B13" s="1063" t="s">
        <v>520</v>
      </c>
      <c r="C13" s="1063"/>
      <c r="D13" s="1063"/>
      <c r="E13" s="1063"/>
      <c r="F13" s="1063"/>
      <c r="G13" s="1119"/>
      <c r="H13" s="1174"/>
      <c r="I13" s="1174"/>
      <c r="J13" s="1174"/>
      <c r="K13" s="1174"/>
      <c r="L13" s="1174"/>
      <c r="M13" s="1174"/>
      <c r="N13" s="1174"/>
      <c r="O13" s="1174"/>
      <c r="P13" s="1174"/>
      <c r="Q13" s="1174"/>
      <c r="R13" s="1174"/>
      <c r="S13" s="1174"/>
      <c r="T13" s="1174"/>
      <c r="U13" s="1174"/>
      <c r="V13" s="1174"/>
      <c r="W13" s="1335" t="s">
        <v>521</v>
      </c>
      <c r="X13" s="1335"/>
      <c r="Y13" s="1336"/>
      <c r="Z13" s="504"/>
    </row>
    <row r="14" spans="1:27" ht="18.75" customHeight="1" x14ac:dyDescent="0.15">
      <c r="A14" s="499"/>
      <c r="B14" s="1340" t="s">
        <v>522</v>
      </c>
      <c r="C14" s="1341"/>
      <c r="D14" s="1342"/>
      <c r="E14" s="1564" t="s">
        <v>523</v>
      </c>
      <c r="F14" s="1565"/>
      <c r="G14" s="1407"/>
      <c r="H14" s="1408"/>
      <c r="I14" s="1408"/>
      <c r="J14" s="1408"/>
      <c r="K14" s="1408"/>
      <c r="L14" s="1408"/>
      <c r="M14" s="1408"/>
      <c r="N14" s="1408"/>
      <c r="O14" s="1408"/>
      <c r="P14" s="1408"/>
      <c r="Q14" s="1408"/>
      <c r="R14" s="1408"/>
      <c r="S14" s="1408"/>
      <c r="T14" s="1408"/>
      <c r="U14" s="1408"/>
      <c r="V14" s="1408"/>
      <c r="W14" s="1408"/>
      <c r="X14" s="1408"/>
      <c r="Y14" s="1409"/>
      <c r="Z14" s="504"/>
    </row>
    <row r="15" spans="1:27" ht="18.75" customHeight="1" x14ac:dyDescent="0.15">
      <c r="A15" s="499"/>
      <c r="B15" s="1071"/>
      <c r="C15" s="1007"/>
      <c r="D15" s="1563"/>
      <c r="E15" s="1562" t="s">
        <v>327</v>
      </c>
      <c r="F15" s="1562"/>
      <c r="G15" s="1567"/>
      <c r="H15" s="1567"/>
      <c r="I15" s="1567"/>
      <c r="J15" s="1567"/>
      <c r="K15" s="1567"/>
      <c r="L15" s="1567"/>
      <c r="M15" s="1567"/>
      <c r="N15" s="1567"/>
      <c r="O15" s="1567"/>
      <c r="P15" s="1567"/>
      <c r="Q15" s="1567"/>
      <c r="R15" s="1567"/>
      <c r="S15" s="1567"/>
      <c r="T15" s="1567"/>
      <c r="U15" s="1567"/>
      <c r="V15" s="1567"/>
      <c r="W15" s="1567"/>
      <c r="X15" s="1567"/>
      <c r="Y15" s="1567"/>
      <c r="Z15" s="504"/>
    </row>
    <row r="16" spans="1:27" ht="18.75" customHeight="1" x14ac:dyDescent="0.15">
      <c r="A16" s="499"/>
      <c r="B16" s="1071"/>
      <c r="C16" s="1007"/>
      <c r="D16" s="1563"/>
      <c r="E16" s="1566" t="s">
        <v>503</v>
      </c>
      <c r="F16" s="1566"/>
      <c r="G16" s="1558"/>
      <c r="H16" s="1559"/>
      <c r="I16" s="1559"/>
      <c r="J16" s="1559"/>
      <c r="K16" s="1559"/>
      <c r="L16" s="1559"/>
      <c r="M16" s="1559"/>
      <c r="N16" s="1559"/>
      <c r="O16" s="1559"/>
      <c r="P16" s="1559"/>
      <c r="Q16" s="1559"/>
      <c r="R16" s="1559"/>
      <c r="S16" s="1559"/>
      <c r="T16" s="1559"/>
      <c r="U16" s="1559"/>
      <c r="V16" s="1559"/>
      <c r="W16" s="1560" t="s">
        <v>521</v>
      </c>
      <c r="X16" s="1560"/>
      <c r="Y16" s="1561"/>
      <c r="Z16" s="504"/>
    </row>
    <row r="17" spans="1:26" ht="18.75" customHeight="1" x14ac:dyDescent="0.15">
      <c r="A17" s="499"/>
      <c r="B17" s="1343"/>
      <c r="C17" s="1344"/>
      <c r="D17" s="1345"/>
      <c r="E17" s="1580" t="s">
        <v>524</v>
      </c>
      <c r="F17" s="1581"/>
      <c r="G17" s="1582"/>
      <c r="H17" s="1583"/>
      <c r="I17" s="1583"/>
      <c r="J17" s="1583"/>
      <c r="K17" s="1583"/>
      <c r="L17" s="1583"/>
      <c r="M17" s="1583"/>
      <c r="N17" s="1583"/>
      <c r="O17" s="1583"/>
      <c r="P17" s="1583"/>
      <c r="Q17" s="1583"/>
      <c r="R17" s="1583"/>
      <c r="S17" s="1583"/>
      <c r="T17" s="1583"/>
      <c r="U17" s="1583"/>
      <c r="V17" s="1583"/>
      <c r="W17" s="1583"/>
      <c r="X17" s="1583"/>
      <c r="Y17" s="1584"/>
      <c r="Z17" s="504"/>
    </row>
    <row r="18" spans="1:26" ht="18.75" customHeight="1" x14ac:dyDescent="0.15">
      <c r="A18" s="499"/>
      <c r="B18" s="1063" t="s">
        <v>329</v>
      </c>
      <c r="C18" s="1063"/>
      <c r="D18" s="1063"/>
      <c r="E18" s="1063"/>
      <c r="F18" s="1063"/>
      <c r="G18" s="1119"/>
      <c r="H18" s="1174"/>
      <c r="I18" s="1174"/>
      <c r="J18" s="1174"/>
      <c r="K18" s="1174"/>
      <c r="L18" s="1174"/>
      <c r="M18" s="1174"/>
      <c r="N18" s="1174"/>
      <c r="O18" s="1174"/>
      <c r="P18" s="1174"/>
      <c r="Q18" s="1174"/>
      <c r="R18" s="1174"/>
      <c r="S18" s="1174"/>
      <c r="T18" s="1174"/>
      <c r="U18" s="1174"/>
      <c r="V18" s="1174"/>
      <c r="W18" s="1335" t="s">
        <v>517</v>
      </c>
      <c r="X18" s="1335"/>
      <c r="Y18" s="1336"/>
      <c r="Z18" s="504"/>
    </row>
    <row r="19" spans="1:26" ht="18.75" customHeight="1" x14ac:dyDescent="0.15">
      <c r="A19" s="499"/>
      <c r="B19" s="1063" t="s">
        <v>525</v>
      </c>
      <c r="C19" s="1063"/>
      <c r="D19" s="1063"/>
      <c r="E19" s="1063"/>
      <c r="F19" s="1063"/>
      <c r="G19" s="1119"/>
      <c r="H19" s="1174"/>
      <c r="I19" s="1174"/>
      <c r="J19" s="1174"/>
      <c r="K19" s="1174"/>
      <c r="L19" s="1174"/>
      <c r="M19" s="1174"/>
      <c r="N19" s="1174"/>
      <c r="O19" s="1174"/>
      <c r="P19" s="1174"/>
      <c r="Q19" s="1174"/>
      <c r="R19" s="1174"/>
      <c r="S19" s="1174"/>
      <c r="T19" s="1174"/>
      <c r="U19" s="1174"/>
      <c r="V19" s="1174"/>
      <c r="W19" s="1335" t="s">
        <v>526</v>
      </c>
      <c r="X19" s="1335"/>
      <c r="Y19" s="1336"/>
      <c r="Z19" s="504"/>
    </row>
    <row r="20" spans="1:26" ht="18.75" customHeight="1" x14ac:dyDescent="0.15">
      <c r="A20" s="499"/>
      <c r="B20" s="456"/>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504"/>
    </row>
    <row r="21" spans="1:26" ht="18.75" customHeight="1" x14ac:dyDescent="0.15">
      <c r="A21" s="499" t="s">
        <v>527</v>
      </c>
      <c r="B21" s="456"/>
      <c r="C21" s="456"/>
      <c r="D21" s="456"/>
      <c r="E21" s="456"/>
      <c r="F21" s="456"/>
      <c r="G21" s="456"/>
      <c r="H21" s="456"/>
      <c r="I21" s="456"/>
      <c r="J21" s="456"/>
      <c r="K21" s="456"/>
      <c r="L21" s="456"/>
      <c r="M21" s="456"/>
      <c r="N21" s="456"/>
      <c r="O21" s="456"/>
      <c r="P21" s="456"/>
      <c r="Q21" s="456"/>
      <c r="R21" s="456"/>
      <c r="S21" s="456"/>
      <c r="T21" s="456"/>
      <c r="U21" s="456"/>
      <c r="V21" s="456"/>
      <c r="W21" s="456"/>
      <c r="X21" s="456"/>
      <c r="Y21" s="456"/>
      <c r="Z21" s="504"/>
    </row>
    <row r="22" spans="1:26" ht="18.75" customHeight="1" x14ac:dyDescent="0.15">
      <c r="A22" s="499"/>
      <c r="B22" s="1063" t="s">
        <v>528</v>
      </c>
      <c r="C22" s="1063"/>
      <c r="D22" s="1063"/>
      <c r="E22" s="1063"/>
      <c r="F22" s="1063"/>
      <c r="G22" s="1407"/>
      <c r="H22" s="1408"/>
      <c r="I22" s="1408"/>
      <c r="J22" s="1408"/>
      <c r="K22" s="1408"/>
      <c r="L22" s="1408"/>
      <c r="M22" s="1408"/>
      <c r="N22" s="1408"/>
      <c r="O22" s="1408"/>
      <c r="P22" s="1408"/>
      <c r="Q22" s="1408"/>
      <c r="R22" s="1408"/>
      <c r="S22" s="1408"/>
      <c r="T22" s="1408"/>
      <c r="U22" s="1408"/>
      <c r="V22" s="1408"/>
      <c r="W22" s="1408"/>
      <c r="X22" s="1408"/>
      <c r="Y22" s="1409"/>
      <c r="Z22" s="504"/>
    </row>
    <row r="23" spans="1:26" ht="18.75" customHeight="1" x14ac:dyDescent="0.15">
      <c r="A23" s="499"/>
      <c r="B23" s="1062" t="s">
        <v>529</v>
      </c>
      <c r="C23" s="1062"/>
      <c r="D23" s="1062"/>
      <c r="E23" s="1579" t="s">
        <v>530</v>
      </c>
      <c r="F23" s="1579"/>
      <c r="G23" s="1585"/>
      <c r="H23" s="1586"/>
      <c r="I23" s="1586"/>
      <c r="J23" s="1586"/>
      <c r="K23" s="1586"/>
      <c r="L23" s="1586"/>
      <c r="M23" s="1586"/>
      <c r="N23" s="1586"/>
      <c r="O23" s="1586"/>
      <c r="P23" s="1586"/>
      <c r="Q23" s="1586"/>
      <c r="R23" s="1586"/>
      <c r="S23" s="1586"/>
      <c r="T23" s="1586"/>
      <c r="U23" s="1586"/>
      <c r="V23" s="1586"/>
      <c r="W23" s="1586"/>
      <c r="X23" s="1586"/>
      <c r="Y23" s="1587"/>
      <c r="Z23" s="504"/>
    </row>
    <row r="24" spans="1:26" ht="18.75" customHeight="1" x14ac:dyDescent="0.15">
      <c r="A24" s="499"/>
      <c r="B24" s="1569"/>
      <c r="C24" s="1569"/>
      <c r="D24" s="1569"/>
      <c r="E24" s="1569" t="s">
        <v>531</v>
      </c>
      <c r="F24" s="1569"/>
      <c r="G24" s="1572"/>
      <c r="H24" s="1573"/>
      <c r="I24" s="1573"/>
      <c r="J24" s="1573"/>
      <c r="K24" s="1573"/>
      <c r="L24" s="1573"/>
      <c r="M24" s="1573"/>
      <c r="N24" s="1573"/>
      <c r="O24" s="1573"/>
      <c r="P24" s="1573"/>
      <c r="Q24" s="1573"/>
      <c r="R24" s="1573"/>
      <c r="S24" s="1573"/>
      <c r="T24" s="1573"/>
      <c r="U24" s="1573"/>
      <c r="V24" s="1573"/>
      <c r="W24" s="1573"/>
      <c r="X24" s="1573"/>
      <c r="Y24" s="1574"/>
      <c r="Z24" s="504"/>
    </row>
    <row r="25" spans="1:26" ht="18.75" customHeight="1" x14ac:dyDescent="0.15">
      <c r="A25" s="499"/>
      <c r="B25" s="1063" t="s">
        <v>532</v>
      </c>
      <c r="C25" s="1063"/>
      <c r="D25" s="1063"/>
      <c r="E25" s="1063"/>
      <c r="F25" s="1063"/>
      <c r="G25" s="1119"/>
      <c r="H25" s="1174"/>
      <c r="I25" s="1174"/>
      <c r="J25" s="1174"/>
      <c r="K25" s="1174"/>
      <c r="L25" s="1174"/>
      <c r="M25" s="1174"/>
      <c r="N25" s="1174"/>
      <c r="O25" s="1174"/>
      <c r="P25" s="1174"/>
      <c r="Q25" s="1174"/>
      <c r="R25" s="1174"/>
      <c r="S25" s="1174"/>
      <c r="T25" s="1174"/>
      <c r="U25" s="1174"/>
      <c r="V25" s="1174"/>
      <c r="W25" s="1174"/>
      <c r="X25" s="1174"/>
      <c r="Y25" s="1571"/>
      <c r="Z25" s="504"/>
    </row>
    <row r="26" spans="1:26" ht="18.75" customHeight="1" x14ac:dyDescent="0.15">
      <c r="A26" s="499"/>
      <c r="B26" s="1063" t="s">
        <v>533</v>
      </c>
      <c r="C26" s="1063"/>
      <c r="D26" s="1063"/>
      <c r="E26" s="1063"/>
      <c r="F26" s="1063"/>
      <c r="G26" s="1346"/>
      <c r="H26" s="1346"/>
      <c r="I26" s="1346"/>
      <c r="J26" s="1346"/>
      <c r="K26" s="1346"/>
      <c r="L26" s="1346"/>
      <c r="M26" s="1346"/>
      <c r="N26" s="1346"/>
      <c r="O26" s="1346"/>
      <c r="P26" s="1346"/>
      <c r="Q26" s="1346"/>
      <c r="R26" s="1346"/>
      <c r="S26" s="1346"/>
      <c r="T26" s="1346"/>
      <c r="U26" s="1346"/>
      <c r="V26" s="1346"/>
      <c r="W26" s="1346"/>
      <c r="X26" s="1346"/>
      <c r="Y26" s="1346"/>
      <c r="Z26" s="504"/>
    </row>
    <row r="27" spans="1:26" ht="18.75" customHeight="1" x14ac:dyDescent="0.15">
      <c r="A27" s="499" t="s">
        <v>534</v>
      </c>
      <c r="B27" s="472"/>
      <c r="C27" s="472"/>
      <c r="D27" s="472"/>
      <c r="E27" s="472"/>
      <c r="F27" s="472"/>
      <c r="G27" s="457"/>
      <c r="H27" s="457"/>
      <c r="I27" s="457"/>
      <c r="J27" s="457"/>
      <c r="K27" s="457"/>
      <c r="L27" s="457"/>
      <c r="M27" s="457"/>
      <c r="N27" s="457"/>
      <c r="O27" s="457"/>
      <c r="P27" s="457"/>
      <c r="Q27" s="457"/>
      <c r="R27" s="457"/>
      <c r="S27" s="457"/>
      <c r="T27" s="457"/>
      <c r="U27" s="457"/>
      <c r="V27" s="457"/>
      <c r="W27" s="457"/>
      <c r="X27" s="457"/>
      <c r="Y27" s="457"/>
      <c r="Z27" s="504"/>
    </row>
    <row r="28" spans="1:26" ht="18.75" customHeight="1" x14ac:dyDescent="0.15">
      <c r="A28" s="499"/>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504"/>
    </row>
    <row r="29" spans="1:26" ht="18.75" customHeight="1" x14ac:dyDescent="0.15">
      <c r="A29" s="499" t="s">
        <v>535</v>
      </c>
      <c r="B29" s="456"/>
      <c r="C29" s="456"/>
      <c r="D29" s="1170" t="str">
        <f>IF(入力シート!E170="","",IF(入力シート!E170="選択してください","",入力シート!E170))</f>
        <v/>
      </c>
      <c r="E29" s="1170"/>
      <c r="F29" s="1170"/>
      <c r="G29" s="632"/>
      <c r="H29" s="632"/>
      <c r="I29" s="632"/>
      <c r="J29" s="632"/>
      <c r="K29" s="632"/>
      <c r="L29" s="632"/>
      <c r="M29" s="632"/>
      <c r="N29" s="632"/>
      <c r="O29" s="632"/>
      <c r="P29" s="632"/>
      <c r="Q29" s="632"/>
      <c r="R29" s="632"/>
      <c r="S29" s="632"/>
      <c r="T29" s="632"/>
      <c r="U29" s="1570"/>
      <c r="V29" s="1570"/>
      <c r="W29" s="1570"/>
      <c r="X29" s="1570"/>
      <c r="Y29" s="456"/>
      <c r="Z29" s="504"/>
    </row>
    <row r="30" spans="1:26" ht="18.75" customHeight="1" x14ac:dyDescent="0.15">
      <c r="A30" s="499"/>
      <c r="B30" s="1577" t="s">
        <v>536</v>
      </c>
      <c r="C30" s="1577"/>
      <c r="D30" s="1577"/>
      <c r="E30" s="1577"/>
      <c r="F30" s="1577"/>
      <c r="G30" s="1577"/>
      <c r="H30" s="1577"/>
      <c r="I30" s="1577"/>
      <c r="J30" s="1577"/>
      <c r="K30" s="1577"/>
      <c r="L30" s="1577"/>
      <c r="M30" s="1577"/>
      <c r="N30" s="1577"/>
      <c r="O30" s="1577"/>
      <c r="P30" s="1577"/>
      <c r="Q30" s="1577"/>
      <c r="R30" s="1577"/>
      <c r="S30" s="1577"/>
      <c r="T30" s="1577"/>
      <c r="U30" s="1577"/>
      <c r="V30" s="1577"/>
      <c r="W30" s="1577"/>
      <c r="X30" s="1577"/>
      <c r="Y30" s="1577"/>
      <c r="Z30" s="1578"/>
    </row>
    <row r="31" spans="1:26" x14ac:dyDescent="0.15">
      <c r="A31" s="499"/>
      <c r="B31" s="1577"/>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8"/>
    </row>
    <row r="32" spans="1:26" x14ac:dyDescent="0.15">
      <c r="A32" s="499"/>
      <c r="B32" s="458"/>
      <c r="C32" s="458"/>
      <c r="D32" s="458"/>
      <c r="E32" s="458"/>
      <c r="F32" s="458"/>
      <c r="G32" s="458"/>
      <c r="H32" s="458"/>
      <c r="I32" s="458"/>
      <c r="J32" s="458"/>
      <c r="K32" s="458"/>
      <c r="L32" s="458"/>
      <c r="M32" s="458"/>
      <c r="N32" s="458"/>
      <c r="O32" s="458"/>
      <c r="P32" s="458"/>
      <c r="Q32" s="458"/>
      <c r="R32" s="458"/>
      <c r="S32" s="458"/>
      <c r="T32" s="458"/>
      <c r="U32" s="458"/>
      <c r="V32" s="458"/>
      <c r="W32" s="458"/>
      <c r="X32" s="458"/>
      <c r="Y32" s="458"/>
      <c r="Z32" s="501"/>
    </row>
    <row r="33" spans="1:26" ht="18.75" customHeight="1" x14ac:dyDescent="0.15">
      <c r="A33" s="1575" t="s">
        <v>537</v>
      </c>
      <c r="B33" s="1576"/>
      <c r="C33" s="1576"/>
      <c r="D33" s="1170" t="str">
        <f>IF(入力シート!E171="","",IF(入力シート!E171="選択してください","",入力シート!E171))</f>
        <v/>
      </c>
      <c r="E33" s="1170"/>
      <c r="F33" s="1170"/>
      <c r="G33" s="456" t="s">
        <v>538</v>
      </c>
      <c r="H33" s="456"/>
      <c r="I33" s="456"/>
      <c r="J33" s="456"/>
      <c r="K33" s="456"/>
      <c r="L33" s="465"/>
      <c r="M33" s="1170" t="str">
        <f>IF(入力シート!E172="","",IF(入力シート!E172="選択してください","",入力シート!E172))</f>
        <v/>
      </c>
      <c r="N33" s="1170"/>
      <c r="O33" s="1170"/>
      <c r="P33" s="1170"/>
      <c r="Q33" s="1170"/>
      <c r="R33" s="1170"/>
      <c r="S33" s="1170"/>
      <c r="T33" s="1170"/>
      <c r="U33" s="465"/>
      <c r="V33" s="465"/>
      <c r="W33" s="465"/>
      <c r="X33" s="465"/>
      <c r="Y33" s="456"/>
      <c r="Z33" s="504"/>
    </row>
    <row r="34" spans="1:26" ht="18.75" customHeight="1" x14ac:dyDescent="0.15">
      <c r="A34" s="542"/>
      <c r="B34" s="456" t="s">
        <v>539</v>
      </c>
      <c r="C34" s="458"/>
      <c r="D34" s="458"/>
      <c r="E34" s="473" t="s">
        <v>540</v>
      </c>
      <c r="F34" s="458"/>
      <c r="G34" s="473"/>
      <c r="H34" s="473"/>
      <c r="I34" s="473"/>
      <c r="J34" s="473"/>
      <c r="K34" s="473"/>
      <c r="L34" s="473"/>
      <c r="M34" s="473"/>
      <c r="N34" s="473"/>
      <c r="O34" s="473"/>
      <c r="P34" s="473"/>
      <c r="Q34" s="473"/>
      <c r="R34" s="473"/>
      <c r="S34" s="473"/>
      <c r="T34" s="458"/>
      <c r="U34" s="458"/>
      <c r="V34" s="458"/>
      <c r="W34" s="458"/>
      <c r="X34" s="458"/>
      <c r="Y34" s="458"/>
      <c r="Z34" s="501"/>
    </row>
    <row r="35" spans="1:26" x14ac:dyDescent="0.15">
      <c r="A35" s="542"/>
      <c r="B35" s="1568"/>
      <c r="C35" s="1568"/>
      <c r="D35" s="1568"/>
      <c r="E35" s="1568"/>
      <c r="F35" s="1568"/>
      <c r="G35" s="1568"/>
      <c r="H35" s="1568"/>
      <c r="I35" s="1568"/>
      <c r="J35" s="1568"/>
      <c r="K35" s="1568"/>
      <c r="L35" s="1568"/>
      <c r="M35" s="1568"/>
      <c r="N35" s="1568"/>
      <c r="O35" s="1568"/>
      <c r="P35" s="1568"/>
      <c r="Q35" s="1568"/>
      <c r="R35" s="1568"/>
      <c r="S35" s="1568"/>
      <c r="T35" s="1568"/>
      <c r="U35" s="1568"/>
      <c r="V35" s="1568"/>
      <c r="W35" s="1568"/>
      <c r="X35" s="1568"/>
      <c r="Y35" s="1568"/>
      <c r="Z35" s="501"/>
    </row>
    <row r="36" spans="1:26" x14ac:dyDescent="0.15">
      <c r="A36" s="542"/>
      <c r="B36" s="1568"/>
      <c r="C36" s="1568"/>
      <c r="D36" s="1568"/>
      <c r="E36" s="1568"/>
      <c r="F36" s="1568"/>
      <c r="G36" s="1568"/>
      <c r="H36" s="1568"/>
      <c r="I36" s="1568"/>
      <c r="J36" s="1568"/>
      <c r="K36" s="1568"/>
      <c r="L36" s="1568"/>
      <c r="M36" s="1568"/>
      <c r="N36" s="1568"/>
      <c r="O36" s="1568"/>
      <c r="P36" s="1568"/>
      <c r="Q36" s="1568"/>
      <c r="R36" s="1568"/>
      <c r="S36" s="1568"/>
      <c r="T36" s="1568"/>
      <c r="U36" s="1568"/>
      <c r="V36" s="1568"/>
      <c r="W36" s="1568"/>
      <c r="X36" s="1568"/>
      <c r="Y36" s="1568"/>
      <c r="Z36" s="501"/>
    </row>
    <row r="37" spans="1:26" x14ac:dyDescent="0.15">
      <c r="A37" s="542"/>
      <c r="B37" s="1568"/>
      <c r="C37" s="1568"/>
      <c r="D37" s="1568"/>
      <c r="E37" s="1568"/>
      <c r="F37" s="1568"/>
      <c r="G37" s="1568"/>
      <c r="H37" s="1568"/>
      <c r="I37" s="1568"/>
      <c r="J37" s="1568"/>
      <c r="K37" s="1568"/>
      <c r="L37" s="1568"/>
      <c r="M37" s="1568"/>
      <c r="N37" s="1568"/>
      <c r="O37" s="1568"/>
      <c r="P37" s="1568"/>
      <c r="Q37" s="1568"/>
      <c r="R37" s="1568"/>
      <c r="S37" s="1568"/>
      <c r="T37" s="1568"/>
      <c r="U37" s="1568"/>
      <c r="V37" s="1568"/>
      <c r="W37" s="1568"/>
      <c r="X37" s="1568"/>
      <c r="Y37" s="1568"/>
      <c r="Z37" s="501"/>
    </row>
    <row r="38" spans="1:26" x14ac:dyDescent="0.15">
      <c r="A38" s="542"/>
      <c r="B38" s="1568"/>
      <c r="C38" s="1568"/>
      <c r="D38" s="1568"/>
      <c r="E38" s="1568"/>
      <c r="F38" s="1568"/>
      <c r="G38" s="1568"/>
      <c r="H38" s="1568"/>
      <c r="I38" s="1568"/>
      <c r="J38" s="1568"/>
      <c r="K38" s="1568"/>
      <c r="L38" s="1568"/>
      <c r="M38" s="1568"/>
      <c r="N38" s="1568"/>
      <c r="O38" s="1568"/>
      <c r="P38" s="1568"/>
      <c r="Q38" s="1568"/>
      <c r="R38" s="1568"/>
      <c r="S38" s="1568"/>
      <c r="T38" s="1568"/>
      <c r="U38" s="1568"/>
      <c r="V38" s="1568"/>
      <c r="W38" s="1568"/>
      <c r="X38" s="1568"/>
      <c r="Y38" s="1568"/>
      <c r="Z38" s="501"/>
    </row>
    <row r="39" spans="1:26" x14ac:dyDescent="0.15">
      <c r="A39" s="542"/>
      <c r="B39" s="1568"/>
      <c r="C39" s="1568"/>
      <c r="D39" s="1568"/>
      <c r="E39" s="1568"/>
      <c r="F39" s="1568"/>
      <c r="G39" s="1568"/>
      <c r="H39" s="1568"/>
      <c r="I39" s="1568"/>
      <c r="J39" s="1568"/>
      <c r="K39" s="1568"/>
      <c r="L39" s="1568"/>
      <c r="M39" s="1568"/>
      <c r="N39" s="1568"/>
      <c r="O39" s="1568"/>
      <c r="P39" s="1568"/>
      <c r="Q39" s="1568"/>
      <c r="R39" s="1568"/>
      <c r="S39" s="1568"/>
      <c r="T39" s="1568"/>
      <c r="U39" s="1568"/>
      <c r="V39" s="1568"/>
      <c r="W39" s="1568"/>
      <c r="X39" s="1568"/>
      <c r="Y39" s="1568"/>
      <c r="Z39" s="501"/>
    </row>
    <row r="40" spans="1:26" x14ac:dyDescent="0.15">
      <c r="A40" s="542"/>
      <c r="B40" s="1568"/>
      <c r="C40" s="1568"/>
      <c r="D40" s="1568"/>
      <c r="E40" s="1568"/>
      <c r="F40" s="1568"/>
      <c r="G40" s="1568"/>
      <c r="H40" s="1568"/>
      <c r="I40" s="1568"/>
      <c r="J40" s="1568"/>
      <c r="K40" s="1568"/>
      <c r="L40" s="1568"/>
      <c r="M40" s="1568"/>
      <c r="N40" s="1568"/>
      <c r="O40" s="1568"/>
      <c r="P40" s="1568"/>
      <c r="Q40" s="1568"/>
      <c r="R40" s="1568"/>
      <c r="S40" s="1568"/>
      <c r="T40" s="1568"/>
      <c r="U40" s="1568"/>
      <c r="V40" s="1568"/>
      <c r="W40" s="1568"/>
      <c r="X40" s="1568"/>
      <c r="Y40" s="1568"/>
      <c r="Z40" s="501"/>
    </row>
    <row r="41" spans="1:26" x14ac:dyDescent="0.15">
      <c r="A41" s="542"/>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501"/>
    </row>
    <row r="42" spans="1:26" x14ac:dyDescent="0.15">
      <c r="A42" s="499" t="s">
        <v>541</v>
      </c>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501"/>
    </row>
    <row r="43" spans="1:26" x14ac:dyDescent="0.15">
      <c r="A43" s="499"/>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501"/>
    </row>
    <row r="44" spans="1:26" x14ac:dyDescent="0.15">
      <c r="A44" s="499"/>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501"/>
    </row>
    <row r="45" spans="1:26" x14ac:dyDescent="0.15">
      <c r="A45" s="499"/>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501"/>
    </row>
    <row r="46" spans="1:26" x14ac:dyDescent="0.15">
      <c r="A46" s="499"/>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501"/>
    </row>
    <row r="47" spans="1:26" x14ac:dyDescent="0.15">
      <c r="A47" s="499"/>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501"/>
    </row>
    <row r="48" spans="1:26" x14ac:dyDescent="0.15">
      <c r="A48" s="499"/>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501"/>
    </row>
    <row r="49" spans="1:26" x14ac:dyDescent="0.15">
      <c r="A49" s="499"/>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501"/>
    </row>
    <row r="50" spans="1:26" x14ac:dyDescent="0.15">
      <c r="A50" s="499"/>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501"/>
    </row>
    <row r="51" spans="1:26" x14ac:dyDescent="0.15">
      <c r="A51" s="499"/>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501"/>
    </row>
    <row r="52" spans="1:26" x14ac:dyDescent="0.15">
      <c r="A52" s="499"/>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501"/>
    </row>
    <row r="53" spans="1:26" x14ac:dyDescent="0.15">
      <c r="A53" s="499"/>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501"/>
    </row>
    <row r="54" spans="1:26" ht="14.25" thickBot="1" x14ac:dyDescent="0.2">
      <c r="A54" s="550"/>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552"/>
    </row>
  </sheetData>
  <sheetProtection password="E12F" sheet="1" objects="1" scenarios="1"/>
  <mergeCells count="53">
    <mergeCell ref="E23:F23"/>
    <mergeCell ref="E17:F17"/>
    <mergeCell ref="G17:Y17"/>
    <mergeCell ref="B22:F22"/>
    <mergeCell ref="B19:F19"/>
    <mergeCell ref="G22:Y22"/>
    <mergeCell ref="G23:Y23"/>
    <mergeCell ref="B23:D23"/>
    <mergeCell ref="B18:F18"/>
    <mergeCell ref="G18:V18"/>
    <mergeCell ref="W18:Y18"/>
    <mergeCell ref="G19:V19"/>
    <mergeCell ref="W19:Y19"/>
    <mergeCell ref="B35:Y40"/>
    <mergeCell ref="B24:D24"/>
    <mergeCell ref="B25:F25"/>
    <mergeCell ref="E24:F24"/>
    <mergeCell ref="U29:X29"/>
    <mergeCell ref="G26:Y26"/>
    <mergeCell ref="D29:F29"/>
    <mergeCell ref="D33:F33"/>
    <mergeCell ref="B26:F26"/>
    <mergeCell ref="G25:Y25"/>
    <mergeCell ref="G24:Y24"/>
    <mergeCell ref="A33:C33"/>
    <mergeCell ref="M33:T33"/>
    <mergeCell ref="B30:Z31"/>
    <mergeCell ref="G16:V16"/>
    <mergeCell ref="W16:Y16"/>
    <mergeCell ref="B13:F13"/>
    <mergeCell ref="E15:F15"/>
    <mergeCell ref="B14:D17"/>
    <mergeCell ref="E14:F14"/>
    <mergeCell ref="G14:Y14"/>
    <mergeCell ref="E16:F16"/>
    <mergeCell ref="G15:Y15"/>
    <mergeCell ref="W13:Y13"/>
    <mergeCell ref="G13:V13"/>
    <mergeCell ref="B9:F9"/>
    <mergeCell ref="B12:F12"/>
    <mergeCell ref="G8:V8"/>
    <mergeCell ref="W8:Y8"/>
    <mergeCell ref="A1:B1"/>
    <mergeCell ref="X1:Z1"/>
    <mergeCell ref="L6:R6"/>
    <mergeCell ref="S6:Y6"/>
    <mergeCell ref="A5:Y5"/>
    <mergeCell ref="B8:F8"/>
    <mergeCell ref="G9:V9"/>
    <mergeCell ref="W9:Y9"/>
    <mergeCell ref="G12:V12"/>
    <mergeCell ref="W12:Y12"/>
    <mergeCell ref="R4:Z4"/>
  </mergeCells>
  <phoneticPr fontId="2"/>
  <conditionalFormatting sqref="G9 G12:G19 G22:G26">
    <cfRule type="containsBlanks" dxfId="30" priority="1">
      <formula>LEN(TRIM(G9))=0</formula>
    </cfRule>
  </conditionalFormatting>
  <dataValidations count="2">
    <dataValidation type="list" allowBlank="1" showInputMessage="1" showErrorMessage="1" sqref="G14:Y14 G26:Y26" xr:uid="{41CCF036-AB12-4C83-87DB-5B28190B6E75}">
      <formula1>"有,無"</formula1>
    </dataValidation>
    <dataValidation type="list" allowBlank="1" showInputMessage="1" showErrorMessage="1" sqref="G17:Y17" xr:uid="{DEF8EF91-2D6C-4138-BA69-E6011D0286F7}">
      <formula1>"手動,自動"</formula1>
    </dataValidation>
  </dataValidations>
  <hyperlinks>
    <hyperlink ref="A1" location="はじめに!A1" display="＜はじめにへ" xr:uid="{9FFB5AEF-C2FB-4920-938E-1D24CE3EFE1E}"/>
    <hyperlink ref="X1:Z1" location="おわりに!Print_Area" display="おわりに＞" xr:uid="{C3777D79-FAC0-4812-A293-5CC88B003B50}"/>
    <hyperlink ref="A1:B1" location="入力シート!Print_Area" display="＜入力シートへ" xr:uid="{3518D952-AE13-4B63-B66E-CD5D07B33DE3}"/>
  </hyperlinks>
  <pageMargins left="0.83" right="0.37" top="0.43" bottom="0.53" header="0.3" footer="0.37"/>
  <pageSetup paperSize="9" scale="96"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入力シート!$E$68=1</xm:f>
            <x14:dxf>
              <fill>
                <patternFill>
                  <bgColor theme="0" tint="-0.24994659260841701"/>
                </patternFill>
              </fill>
            </x14:dxf>
          </x14:cfRule>
          <xm:sqref>D1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4EE7-1F25-417F-9B7F-4E241D594C8B}">
  <sheetPr codeName="Sheet23"/>
  <dimension ref="A1:AL64"/>
  <sheetViews>
    <sheetView showGridLines="0" view="pageBreakPreview" zoomScale="70" zoomScaleNormal="70" zoomScaleSheetLayoutView="70" zoomScalePageLayoutView="55" workbookViewId="0">
      <pane ySplit="1" topLeftCell="A2" activePane="bottomLeft" state="frozen"/>
      <selection pane="bottomLeft" activeCell="B5" sqref="B5"/>
    </sheetView>
  </sheetViews>
  <sheetFormatPr defaultColWidth="9" defaultRowHeight="13.5" x14ac:dyDescent="0.15"/>
  <cols>
    <col min="1" max="1" width="7.125" style="488" customWidth="1"/>
    <col min="2" max="2" width="15.125" style="488" customWidth="1"/>
    <col min="3" max="29" width="7.125" style="488" customWidth="1"/>
    <col min="30" max="33" width="7.125" style="488" hidden="1" customWidth="1"/>
    <col min="34" max="35" width="9" style="488"/>
    <col min="36" max="38" width="9" style="488" customWidth="1"/>
    <col min="39" max="16384" width="9" style="488"/>
  </cols>
  <sheetData>
    <row r="1" spans="1:38" ht="20.100000000000001" customHeight="1" thickBot="1" x14ac:dyDescent="0.2">
      <c r="A1" s="1605" t="s">
        <v>216</v>
      </c>
      <c r="B1" s="1605"/>
      <c r="C1" s="1111"/>
      <c r="D1" s="1111"/>
      <c r="E1" s="1111"/>
      <c r="F1" s="2"/>
      <c r="G1" s="621"/>
      <c r="H1" s="447"/>
      <c r="I1" s="447"/>
      <c r="J1" s="447"/>
      <c r="K1" s="633"/>
      <c r="L1" s="633"/>
      <c r="M1" s="633"/>
      <c r="N1" s="634" t="s">
        <v>644</v>
      </c>
      <c r="O1" s="635">
        <f>SUM(AG21:AG45)</f>
        <v>12</v>
      </c>
      <c r="P1" s="221" t="s">
        <v>1</v>
      </c>
      <c r="Q1" s="21"/>
      <c r="R1" s="633"/>
      <c r="S1" s="2"/>
      <c r="AA1" s="1597" t="s">
        <v>542</v>
      </c>
      <c r="AB1" s="1597"/>
      <c r="AC1" s="3"/>
      <c r="AD1" s="3"/>
      <c r="AE1" s="3"/>
      <c r="AF1" s="3"/>
      <c r="AG1" s="3"/>
    </row>
    <row r="2" spans="1:38" ht="14.25" thickTop="1" x14ac:dyDescent="0.15">
      <c r="A2" s="636"/>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7" t="s">
        <v>543</v>
      </c>
      <c r="AC2" s="457"/>
      <c r="AD2" s="457"/>
      <c r="AE2" s="457"/>
      <c r="AF2" s="457"/>
      <c r="AG2" s="457"/>
    </row>
    <row r="3" spans="1:38" x14ac:dyDescent="0.15">
      <c r="A3" s="636"/>
      <c r="B3" s="636"/>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row>
    <row r="4" spans="1:38" ht="14.25" thickBot="1" x14ac:dyDescent="0.2">
      <c r="A4" s="636"/>
      <c r="B4" s="636"/>
      <c r="C4" s="636"/>
      <c r="D4" s="636"/>
      <c r="E4" s="636"/>
      <c r="F4" s="636"/>
      <c r="G4" s="636"/>
      <c r="H4" s="636"/>
      <c r="I4" s="636"/>
      <c r="J4" s="636"/>
      <c r="K4" s="636"/>
      <c r="L4" s="636"/>
      <c r="M4" s="636"/>
      <c r="N4" s="636"/>
      <c r="O4" s="636"/>
      <c r="P4" s="636"/>
      <c r="Q4" s="636"/>
      <c r="R4" s="636"/>
      <c r="S4" s="636"/>
      <c r="T4" s="636"/>
      <c r="U4" s="638" t="s">
        <v>544</v>
      </c>
      <c r="V4" s="636"/>
      <c r="W4" s="636"/>
      <c r="X4" s="636"/>
      <c r="Y4" s="636"/>
      <c r="Z4" s="636"/>
      <c r="AA4" s="636"/>
      <c r="AB4" s="636"/>
    </row>
    <row r="5" spans="1:38" ht="18.75" customHeight="1" x14ac:dyDescent="0.15">
      <c r="A5" s="639"/>
      <c r="B5" s="640"/>
      <c r="C5" s="640"/>
      <c r="D5" s="640"/>
      <c r="E5" s="640"/>
      <c r="F5" s="640"/>
      <c r="G5" s="640"/>
      <c r="H5" s="640"/>
      <c r="I5" s="640"/>
      <c r="J5" s="640"/>
      <c r="K5" s="640"/>
      <c r="L5" s="640"/>
      <c r="M5" s="640"/>
      <c r="N5" s="640"/>
      <c r="O5" s="640"/>
      <c r="P5" s="640"/>
      <c r="Q5" s="640"/>
      <c r="R5" s="640"/>
      <c r="S5" s="640"/>
      <c r="T5" s="640"/>
      <c r="U5" s="640"/>
      <c r="V5" s="1598" t="str">
        <f>IF(入力シート!E10="","",入力シート!E10)</f>
        <v/>
      </c>
      <c r="W5" s="1598"/>
      <c r="X5" s="1598"/>
      <c r="Y5" s="1598"/>
      <c r="Z5" s="1598"/>
      <c r="AA5" s="1598"/>
      <c r="AB5" s="641"/>
    </row>
    <row r="6" spans="1:38" ht="22.5" customHeight="1" x14ac:dyDescent="0.2">
      <c r="A6" s="642"/>
      <c r="B6" s="636"/>
      <c r="C6" s="636"/>
      <c r="D6" s="636"/>
      <c r="E6" s="636"/>
      <c r="F6" s="636"/>
      <c r="G6" s="636"/>
      <c r="H6" s="636"/>
      <c r="I6" s="636"/>
      <c r="J6" s="636"/>
      <c r="K6" s="636"/>
      <c r="L6" s="636"/>
      <c r="M6" s="636"/>
      <c r="N6" s="636"/>
      <c r="O6" s="636"/>
      <c r="P6" s="636"/>
      <c r="Q6" s="636"/>
      <c r="R6" s="636"/>
      <c r="S6" s="636"/>
      <c r="T6" s="636"/>
      <c r="U6" s="636"/>
      <c r="V6" s="643" t="s">
        <v>545</v>
      </c>
      <c r="W6" s="644"/>
      <c r="X6" s="644"/>
      <c r="Y6" s="1599" t="str">
        <f>IF(入力シート!E19="","",入力シート!E19)</f>
        <v/>
      </c>
      <c r="Z6" s="1599"/>
      <c r="AA6" s="1599"/>
      <c r="AB6" s="645"/>
    </row>
    <row r="7" spans="1:38" ht="14.25" x14ac:dyDescent="0.15">
      <c r="A7" s="1600" t="s">
        <v>546</v>
      </c>
      <c r="B7" s="1601"/>
      <c r="C7" s="1601"/>
      <c r="D7" s="1601"/>
      <c r="E7" s="1601"/>
      <c r="F7" s="1601"/>
      <c r="G7" s="1601"/>
      <c r="H7" s="1601"/>
      <c r="I7" s="1601"/>
      <c r="J7" s="1601"/>
      <c r="K7" s="1601"/>
      <c r="L7" s="1601"/>
      <c r="M7" s="1601"/>
      <c r="N7" s="1601"/>
      <c r="O7" s="1601"/>
      <c r="P7" s="1601"/>
      <c r="Q7" s="1601"/>
      <c r="R7" s="1601"/>
      <c r="S7" s="1601"/>
      <c r="T7" s="1601"/>
      <c r="U7" s="1601"/>
      <c r="V7" s="1601"/>
      <c r="W7" s="1601"/>
      <c r="X7" s="1601"/>
      <c r="Y7" s="1601"/>
      <c r="Z7" s="1601"/>
      <c r="AA7" s="1601"/>
      <c r="AB7" s="645"/>
    </row>
    <row r="8" spans="1:38" ht="14.25" x14ac:dyDescent="0.15">
      <c r="A8" s="1602" t="s">
        <v>547</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4"/>
      <c r="AC8" s="649"/>
      <c r="AD8" s="649"/>
      <c r="AE8" s="649"/>
      <c r="AF8" s="649"/>
      <c r="AG8" s="649"/>
    </row>
    <row r="9" spans="1:38" x14ac:dyDescent="0.15">
      <c r="A9" s="642"/>
      <c r="B9" s="805"/>
      <c r="C9" s="637"/>
      <c r="D9" s="637"/>
      <c r="E9" s="637"/>
      <c r="F9" s="637"/>
      <c r="G9" s="637"/>
      <c r="H9" s="637"/>
      <c r="I9" s="637"/>
      <c r="J9" s="637"/>
      <c r="K9" s="637"/>
      <c r="L9" s="637"/>
      <c r="M9" s="637"/>
      <c r="N9" s="637"/>
      <c r="O9" s="637"/>
      <c r="P9" s="637"/>
      <c r="Q9" s="637"/>
      <c r="R9" s="637"/>
      <c r="S9" s="637"/>
      <c r="T9" s="637"/>
      <c r="U9" s="637"/>
      <c r="V9" s="637"/>
      <c r="W9" s="636"/>
      <c r="X9" s="636"/>
      <c r="Y9" s="636"/>
      <c r="Z9" s="636"/>
      <c r="AA9" s="636"/>
      <c r="AB9" s="645"/>
    </row>
    <row r="10" spans="1:38" ht="20.100000000000001" customHeight="1" x14ac:dyDescent="0.15">
      <c r="A10" s="642"/>
      <c r="B10" s="650" t="s">
        <v>648</v>
      </c>
      <c r="C10" s="636"/>
      <c r="D10" s="636"/>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45"/>
      <c r="AJ10" s="651"/>
      <c r="AK10" s="651"/>
      <c r="AL10" s="651"/>
    </row>
    <row r="11" spans="1:38" ht="20.100000000000001" customHeight="1" x14ac:dyDescent="0.15">
      <c r="A11" s="642"/>
      <c r="B11" s="650" t="s">
        <v>734</v>
      </c>
      <c r="C11" s="636"/>
      <c r="D11" s="636"/>
      <c r="E11" s="636"/>
      <c r="F11" s="636"/>
      <c r="G11" s="636"/>
      <c r="H11" s="636"/>
      <c r="I11" s="636"/>
      <c r="J11" s="636"/>
      <c r="K11" s="636"/>
      <c r="L11" s="636"/>
      <c r="M11" s="636"/>
      <c r="N11" s="636"/>
      <c r="O11" s="636"/>
      <c r="P11" s="636"/>
      <c r="Q11" s="636"/>
      <c r="R11" s="636"/>
      <c r="S11" s="636"/>
      <c r="T11" s="636"/>
      <c r="U11" s="636"/>
      <c r="V11" s="636"/>
      <c r="W11" s="636"/>
      <c r="X11" s="636"/>
      <c r="Y11" s="636"/>
      <c r="Z11" s="636"/>
      <c r="AA11" s="636"/>
      <c r="AB11" s="645"/>
      <c r="AJ11" s="651"/>
      <c r="AK11" s="651"/>
      <c r="AL11" s="651"/>
    </row>
    <row r="12" spans="1:38" ht="20.100000000000001" customHeight="1" x14ac:dyDescent="0.15">
      <c r="A12" s="642"/>
      <c r="B12" s="650" t="s">
        <v>647</v>
      </c>
      <c r="C12" s="636"/>
      <c r="D12" s="636"/>
      <c r="E12" s="636"/>
      <c r="F12" s="636"/>
      <c r="G12" s="636"/>
      <c r="H12" s="636"/>
      <c r="I12" s="636"/>
      <c r="J12" s="636"/>
      <c r="K12" s="636"/>
      <c r="L12" s="636"/>
      <c r="M12" s="636"/>
      <c r="N12" s="636"/>
      <c r="O12" s="636"/>
      <c r="P12" s="636"/>
      <c r="Q12" s="636"/>
      <c r="R12" s="636"/>
      <c r="S12" s="636"/>
      <c r="T12" s="636"/>
      <c r="U12" s="636"/>
      <c r="V12" s="636"/>
      <c r="W12" s="636"/>
      <c r="X12" s="636"/>
      <c r="Y12" s="636"/>
      <c r="Z12" s="636"/>
      <c r="AA12" s="636"/>
      <c r="AB12" s="645"/>
      <c r="AJ12" s="651"/>
      <c r="AK12" s="651"/>
      <c r="AL12" s="651"/>
    </row>
    <row r="13" spans="1:38" ht="15.6" customHeight="1" x14ac:dyDescent="0.15">
      <c r="A13" s="642"/>
      <c r="B13" s="652" t="s">
        <v>638</v>
      </c>
      <c r="C13" s="806"/>
      <c r="D13" s="806"/>
      <c r="E13" s="806"/>
      <c r="F13" s="806"/>
      <c r="G13" s="806"/>
      <c r="H13" s="806"/>
      <c r="I13" s="806"/>
      <c r="J13" s="806"/>
      <c r="K13" s="806"/>
      <c r="L13" s="806"/>
      <c r="M13" s="806"/>
      <c r="N13" s="806"/>
      <c r="O13" s="806"/>
      <c r="P13" s="806"/>
      <c r="Q13" s="806"/>
      <c r="R13" s="806"/>
      <c r="S13" s="806"/>
      <c r="T13" s="653"/>
      <c r="U13" s="653"/>
      <c r="V13" s="653"/>
      <c r="W13" s="636"/>
      <c r="X13" s="636"/>
      <c r="Y13" s="636"/>
      <c r="Z13" s="636"/>
      <c r="AA13" s="636"/>
      <c r="AB13" s="645"/>
    </row>
    <row r="14" spans="1:38" ht="15.6" customHeight="1" x14ac:dyDescent="0.15">
      <c r="A14" s="642"/>
      <c r="B14" s="652" t="s">
        <v>645</v>
      </c>
      <c r="C14" s="636"/>
      <c r="E14" s="636"/>
      <c r="F14" s="636"/>
      <c r="G14" s="636"/>
      <c r="H14" s="636"/>
      <c r="I14" s="636"/>
      <c r="K14" s="636"/>
      <c r="M14" s="1594" t="str">
        <f>IF(入力シート!E166=0,"",入力シート!E166)</f>
        <v/>
      </c>
      <c r="N14" s="1595"/>
      <c r="O14" s="1596"/>
      <c r="P14" s="13" t="s">
        <v>639</v>
      </c>
      <c r="Q14" s="13"/>
      <c r="R14" s="636"/>
      <c r="S14" s="636"/>
      <c r="T14" s="636"/>
      <c r="U14" s="636"/>
      <c r="V14" s="636"/>
      <c r="W14" s="636"/>
      <c r="X14" s="636"/>
      <c r="Y14" s="636"/>
      <c r="Z14" s="636"/>
      <c r="AA14" s="636"/>
      <c r="AB14" s="645"/>
    </row>
    <row r="15" spans="1:38" ht="15.6" customHeight="1" x14ac:dyDescent="0.15">
      <c r="A15" s="642"/>
      <c r="B15" s="650" t="s">
        <v>640</v>
      </c>
      <c r="C15" s="636"/>
      <c r="D15" s="636"/>
      <c r="E15" s="636"/>
      <c r="F15" s="636"/>
      <c r="G15" s="636"/>
      <c r="H15" s="636"/>
      <c r="I15" s="636"/>
      <c r="J15" s="636"/>
      <c r="K15" s="636"/>
      <c r="L15" s="636"/>
      <c r="M15" s="636"/>
      <c r="N15" s="636"/>
      <c r="O15" s="636"/>
      <c r="P15" s="636"/>
      <c r="Q15" s="636"/>
      <c r="R15" s="636"/>
      <c r="S15" s="636"/>
      <c r="T15" s="636"/>
      <c r="U15" s="636"/>
      <c r="V15" s="636"/>
      <c r="W15" s="636"/>
      <c r="X15" s="636"/>
      <c r="Y15" s="636"/>
      <c r="Z15" s="636"/>
      <c r="AA15" s="636"/>
      <c r="AB15" s="645"/>
    </row>
    <row r="16" spans="1:38" ht="20.100000000000001" customHeight="1" x14ac:dyDescent="0.15">
      <c r="A16" s="642"/>
      <c r="B16" s="650" t="s">
        <v>637</v>
      </c>
      <c r="C16" s="636"/>
      <c r="D16" s="636"/>
      <c r="E16" s="636"/>
      <c r="F16" s="636"/>
      <c r="G16" s="636"/>
      <c r="H16" s="636"/>
      <c r="I16" s="636"/>
      <c r="J16" s="636"/>
      <c r="K16" s="636"/>
      <c r="L16" s="636"/>
      <c r="M16" s="636"/>
      <c r="N16" s="636"/>
      <c r="O16" s="636"/>
      <c r="P16" s="636"/>
      <c r="Q16" s="636"/>
      <c r="R16" s="636"/>
      <c r="S16" s="636"/>
      <c r="T16" s="636"/>
      <c r="U16" s="636"/>
      <c r="V16" s="636"/>
      <c r="W16" s="636"/>
      <c r="X16" s="636"/>
      <c r="Y16" s="636"/>
      <c r="Z16" s="636"/>
      <c r="AA16" s="636"/>
      <c r="AB16" s="645"/>
      <c r="AJ16" s="651"/>
      <c r="AK16" s="651"/>
      <c r="AL16" s="651"/>
    </row>
    <row r="17" spans="1:38" ht="20.100000000000001" customHeight="1" thickBot="1" x14ac:dyDescent="0.2">
      <c r="A17" s="642"/>
      <c r="B17" s="650" t="s">
        <v>764</v>
      </c>
      <c r="C17" s="650"/>
      <c r="D17" s="636"/>
      <c r="E17" s="636"/>
      <c r="F17" s="636"/>
      <c r="G17" s="636"/>
      <c r="H17" s="636"/>
      <c r="I17" s="636"/>
      <c r="J17" s="636"/>
      <c r="K17" s="636"/>
      <c r="L17" s="653"/>
      <c r="M17" s="653"/>
      <c r="N17" s="653"/>
      <c r="O17" s="653"/>
      <c r="P17" s="653"/>
      <c r="Q17" s="636"/>
      <c r="R17" s="636"/>
      <c r="S17" s="636"/>
      <c r="T17" s="636"/>
      <c r="U17" s="636"/>
      <c r="V17" s="636"/>
      <c r="W17" s="636"/>
      <c r="X17" s="636"/>
      <c r="Y17" s="636"/>
      <c r="Z17" s="636"/>
      <c r="AA17" s="636"/>
      <c r="AB17" s="645"/>
      <c r="AJ17" s="651"/>
      <c r="AK17" s="651"/>
      <c r="AL17" s="651"/>
    </row>
    <row r="18" spans="1:38" s="787" customFormat="1" ht="20.100000000000001" customHeight="1" thickBot="1" x14ac:dyDescent="0.2">
      <c r="A18" s="786"/>
      <c r="B18" s="650"/>
      <c r="D18" s="784">
        <v>1</v>
      </c>
      <c r="E18" s="1591" t="s">
        <v>760</v>
      </c>
      <c r="F18" s="1592"/>
      <c r="G18" s="1592"/>
      <c r="H18" s="1592"/>
      <c r="I18" s="1592"/>
      <c r="J18" s="1592"/>
      <c r="K18" s="1592"/>
      <c r="L18" s="1592"/>
      <c r="M18" s="1592"/>
      <c r="N18" s="1592"/>
      <c r="O18" s="1593"/>
      <c r="P18" s="1588" t="s">
        <v>761</v>
      </c>
      <c r="Q18" s="1589"/>
      <c r="R18" s="1589"/>
      <c r="S18" s="1589"/>
      <c r="T18" s="1589"/>
      <c r="U18" s="1589"/>
      <c r="V18" s="1590"/>
      <c r="AA18" s="650"/>
      <c r="AB18" s="788"/>
      <c r="AJ18" s="789"/>
      <c r="AK18" s="789"/>
      <c r="AL18" s="789"/>
    </row>
    <row r="19" spans="1:38" ht="20.100000000000001" customHeight="1" x14ac:dyDescent="0.15">
      <c r="A19" s="642"/>
      <c r="B19" s="650"/>
      <c r="C19" s="636"/>
      <c r="D19" s="636"/>
      <c r="E19" s="636"/>
      <c r="F19" s="636"/>
      <c r="G19" s="636"/>
      <c r="H19" s="636"/>
      <c r="I19" s="636"/>
      <c r="J19" s="636"/>
      <c r="K19" s="636"/>
      <c r="L19" s="636"/>
      <c r="M19" s="636"/>
      <c r="N19" s="636"/>
      <c r="O19" s="636"/>
      <c r="P19" s="636"/>
      <c r="Q19" s="636"/>
      <c r="R19" s="636"/>
      <c r="S19" s="636"/>
      <c r="T19" s="636"/>
      <c r="U19" s="636"/>
      <c r="V19" s="636"/>
      <c r="W19" s="636"/>
      <c r="X19" s="636"/>
      <c r="Y19" s="636"/>
      <c r="Z19" s="636"/>
      <c r="AA19" s="636"/>
      <c r="AB19" s="645"/>
      <c r="AD19" s="651" t="s">
        <v>548</v>
      </c>
      <c r="AJ19" s="651"/>
      <c r="AK19" s="651"/>
      <c r="AL19" s="651"/>
    </row>
    <row r="20" spans="1:38" ht="14.25" thickBot="1" x14ac:dyDescent="0.2">
      <c r="A20" s="642" t="s">
        <v>230</v>
      </c>
      <c r="B20" s="636"/>
      <c r="C20" s="636"/>
      <c r="D20" s="636"/>
      <c r="E20" s="636"/>
      <c r="F20" s="636"/>
      <c r="G20" s="636"/>
      <c r="H20" s="636"/>
      <c r="I20" s="636"/>
      <c r="J20" s="636"/>
      <c r="K20" s="636"/>
      <c r="L20" s="636"/>
      <c r="M20" s="636"/>
      <c r="N20" s="636"/>
      <c r="O20" s="636"/>
      <c r="P20" s="636"/>
      <c r="Q20" s="636"/>
      <c r="R20" s="636"/>
      <c r="S20" s="636"/>
      <c r="T20" s="636"/>
      <c r="U20" s="636"/>
      <c r="V20" s="636"/>
      <c r="W20" s="636"/>
      <c r="X20" s="636"/>
      <c r="Y20" s="636"/>
      <c r="Z20" s="636"/>
      <c r="AA20" s="636"/>
      <c r="AB20" s="645"/>
    </row>
    <row r="21" spans="1:38" ht="14.25" thickBot="1" x14ac:dyDescent="0.2">
      <c r="A21" s="642"/>
      <c r="B21" s="654" t="s">
        <v>548</v>
      </c>
      <c r="C21" s="655" t="s">
        <v>549</v>
      </c>
      <c r="D21" s="655" t="s">
        <v>550</v>
      </c>
      <c r="E21" s="655" t="s">
        <v>551</v>
      </c>
      <c r="F21" s="655" t="s">
        <v>552</v>
      </c>
      <c r="G21" s="655" t="s">
        <v>553</v>
      </c>
      <c r="H21" s="655" t="s">
        <v>554</v>
      </c>
      <c r="I21" s="655" t="s">
        <v>555</v>
      </c>
      <c r="J21" s="655" t="s">
        <v>556</v>
      </c>
      <c r="K21" s="655" t="s">
        <v>557</v>
      </c>
      <c r="L21" s="655" t="s">
        <v>558</v>
      </c>
      <c r="M21" s="655" t="s">
        <v>559</v>
      </c>
      <c r="N21" s="655" t="s">
        <v>560</v>
      </c>
      <c r="O21" s="655" t="s">
        <v>561</v>
      </c>
      <c r="P21" s="655" t="s">
        <v>562</v>
      </c>
      <c r="Q21" s="655" t="s">
        <v>563</v>
      </c>
      <c r="R21" s="655" t="s">
        <v>564</v>
      </c>
      <c r="S21" s="655" t="s">
        <v>565</v>
      </c>
      <c r="T21" s="655" t="s">
        <v>566</v>
      </c>
      <c r="U21" s="655" t="s">
        <v>567</v>
      </c>
      <c r="V21" s="655" t="s">
        <v>568</v>
      </c>
      <c r="W21" s="655" t="s">
        <v>569</v>
      </c>
      <c r="X21" s="655" t="s">
        <v>570</v>
      </c>
      <c r="Y21" s="655" t="s">
        <v>571</v>
      </c>
      <c r="Z21" s="656" t="s">
        <v>572</v>
      </c>
      <c r="AB21" s="658"/>
      <c r="AE21" s="488">
        <v>1</v>
      </c>
      <c r="AF21" s="488">
        <f>IF(OR(P18="",P18="選択ください"),0,1)</f>
        <v>0</v>
      </c>
      <c r="AG21" s="488">
        <f>AE21-AF21</f>
        <v>1</v>
      </c>
      <c r="AI21" s="636"/>
      <c r="AJ21" s="651"/>
      <c r="AK21" s="651"/>
      <c r="AL21" s="651"/>
    </row>
    <row r="22" spans="1:38" ht="15" thickTop="1" thickBot="1" x14ac:dyDescent="0.2">
      <c r="A22" s="642"/>
      <c r="B22" s="657" t="s">
        <v>634</v>
      </c>
      <c r="C22" s="207">
        <v>0</v>
      </c>
      <c r="D22" s="207">
        <v>0</v>
      </c>
      <c r="E22" s="207">
        <v>0</v>
      </c>
      <c r="F22" s="207">
        <v>0</v>
      </c>
      <c r="G22" s="207">
        <v>0</v>
      </c>
      <c r="H22" s="207">
        <v>0</v>
      </c>
      <c r="I22" s="207">
        <v>0</v>
      </c>
      <c r="J22" s="207" t="str">
        <f>IFERROR(ROUNDDOWN(入力シート!$E$166*0.2,2),"")</f>
        <v/>
      </c>
      <c r="K22" s="207" t="str">
        <f>IFERROR(ROUNDDOWN(入力シート!$E$166*0.4,2),"")</f>
        <v/>
      </c>
      <c r="L22" s="207" t="str">
        <f>IFERROR(ROUNDDOWN(入力シート!$E$166*0.6,2),"")</f>
        <v/>
      </c>
      <c r="M22" s="207" t="str">
        <f>IFERROR(ROUNDDOWN(入力シート!$E$166*0.8,2),"")</f>
        <v/>
      </c>
      <c r="N22" s="207" t="str">
        <f>IFERROR(ROUNDDOWN(入力シート!$E$166,2),"")</f>
        <v/>
      </c>
      <c r="O22" s="207" t="str">
        <f>IFERROR(ROUNDDOWN(入力シート!$E$166,2),"")</f>
        <v/>
      </c>
      <c r="P22" s="207" t="str">
        <f>IFERROR(ROUNDDOWN(入力シート!$E$166,2),"")</f>
        <v/>
      </c>
      <c r="Q22" s="207" t="str">
        <f>IFERROR(ROUNDDOWN(入力シート!$E$166*0.8,2),"")</f>
        <v/>
      </c>
      <c r="R22" s="207" t="str">
        <f>IFERROR(ROUNDDOWN(入力シート!$E$166*0.6,2),"")</f>
        <v/>
      </c>
      <c r="S22" s="207" t="str">
        <f>IFERROR(ROUNDDOWN(入力シート!$E$166*0.4,2),"")</f>
        <v/>
      </c>
      <c r="T22" s="207" t="str">
        <f>IFERROR(ROUNDDOWN(入力シート!$E$166*0.2,2),"")</f>
        <v/>
      </c>
      <c r="U22" s="207">
        <v>0</v>
      </c>
      <c r="V22" s="207">
        <v>0</v>
      </c>
      <c r="W22" s="207">
        <v>0</v>
      </c>
      <c r="X22" s="207">
        <v>0</v>
      </c>
      <c r="Y22" s="207">
        <v>0</v>
      </c>
      <c r="Z22" s="208">
        <v>0</v>
      </c>
      <c r="AB22" s="658"/>
      <c r="AD22" s="488">
        <v>1</v>
      </c>
      <c r="AE22" s="488">
        <v>1</v>
      </c>
      <c r="AF22" s="488">
        <f>IF(C22&gt;入力シート!$E$166,0,COUNTA(C22))</f>
        <v>1</v>
      </c>
      <c r="AG22" s="488">
        <f>AE22-AF22</f>
        <v>0</v>
      </c>
    </row>
    <row r="23" spans="1:38" x14ac:dyDescent="0.15">
      <c r="A23" s="642"/>
      <c r="B23" s="807" t="str">
        <f>IF(COUNTIF(C22:Z22,"&gt;"&amp;入力シート!E166)&gt;0,"発電（売電）の最大値が【受電地点における受電電力の（変更後）最大受電電力】を超えているため、修正ください","")</f>
        <v/>
      </c>
      <c r="Y23" s="636"/>
      <c r="Z23" s="636"/>
      <c r="AA23" s="636"/>
      <c r="AB23" s="645"/>
      <c r="AD23" s="488">
        <v>2</v>
      </c>
      <c r="AE23" s="488">
        <v>1</v>
      </c>
      <c r="AF23" s="488">
        <f>IF(D22&gt;入力シート!$E$166,0,COUNTA(D22))</f>
        <v>1</v>
      </c>
      <c r="AG23" s="488">
        <f t="shared" ref="AG23:AG45" si="0">AE23-AF23</f>
        <v>0</v>
      </c>
    </row>
    <row r="24" spans="1:38" x14ac:dyDescent="0.15">
      <c r="A24" s="642"/>
      <c r="Y24" s="636"/>
      <c r="Z24" s="636"/>
      <c r="AA24" s="636"/>
      <c r="AB24" s="645"/>
      <c r="AD24" s="488">
        <v>3</v>
      </c>
      <c r="AE24" s="488">
        <v>1</v>
      </c>
      <c r="AF24" s="488">
        <f>IF(E22&gt;入力シート!$E$166,0,COUNTA(E22))</f>
        <v>1</v>
      </c>
      <c r="AG24" s="488">
        <f t="shared" si="0"/>
        <v>0</v>
      </c>
    </row>
    <row r="25" spans="1:38" x14ac:dyDescent="0.15">
      <c r="A25" s="642"/>
      <c r="Y25" s="636"/>
      <c r="Z25" s="636"/>
      <c r="AA25" s="636"/>
      <c r="AB25" s="645"/>
      <c r="AD25" s="488">
        <v>4</v>
      </c>
      <c r="AE25" s="488">
        <v>1</v>
      </c>
      <c r="AF25" s="488">
        <f>IF(F22&gt;入力シート!$E$166,0,COUNTA(F22))</f>
        <v>1</v>
      </c>
      <c r="AG25" s="488">
        <f>AE25-AF25</f>
        <v>0</v>
      </c>
    </row>
    <row r="26" spans="1:38" x14ac:dyDescent="0.15">
      <c r="A26" s="642"/>
      <c r="B26" s="636"/>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636"/>
      <c r="AA26" s="636"/>
      <c r="AB26" s="645"/>
      <c r="AD26" s="488">
        <v>5</v>
      </c>
      <c r="AE26" s="488">
        <v>1</v>
      </c>
      <c r="AF26" s="488">
        <f>IF(G22&gt;入力シート!$E$166,0,COUNTA(G22))</f>
        <v>1</v>
      </c>
      <c r="AG26" s="488">
        <f t="shared" si="0"/>
        <v>0</v>
      </c>
    </row>
    <row r="27" spans="1:38" x14ac:dyDescent="0.15">
      <c r="A27" s="642"/>
      <c r="B27" s="636"/>
      <c r="C27" s="63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45"/>
      <c r="AD27" s="488">
        <v>6</v>
      </c>
      <c r="AE27" s="488">
        <v>1</v>
      </c>
      <c r="AF27" s="488">
        <f>IF(H22&gt;入力シート!$E$166,0,COUNTA(H22))</f>
        <v>1</v>
      </c>
      <c r="AG27" s="488">
        <f t="shared" si="0"/>
        <v>0</v>
      </c>
    </row>
    <row r="28" spans="1:38" x14ac:dyDescent="0.15">
      <c r="A28" s="642"/>
      <c r="B28" s="636"/>
      <c r="C28" s="636"/>
      <c r="D28" s="636"/>
      <c r="E28" s="636"/>
      <c r="F28" s="636"/>
      <c r="G28" s="636"/>
      <c r="H28" s="636"/>
      <c r="I28" s="636"/>
      <c r="J28" s="636"/>
      <c r="K28" s="636"/>
      <c r="L28" s="636"/>
      <c r="M28" s="636"/>
      <c r="N28" s="636"/>
      <c r="O28" s="636"/>
      <c r="P28" s="636"/>
      <c r="Q28" s="636"/>
      <c r="R28" s="636"/>
      <c r="S28" s="636"/>
      <c r="T28" s="636"/>
      <c r="U28" s="636"/>
      <c r="V28" s="636"/>
      <c r="W28" s="636"/>
      <c r="X28" s="636"/>
      <c r="Y28" s="636"/>
      <c r="Z28" s="636"/>
      <c r="AA28" s="636"/>
      <c r="AB28" s="645"/>
      <c r="AD28" s="488">
        <v>7</v>
      </c>
      <c r="AE28" s="488">
        <v>1</v>
      </c>
      <c r="AF28" s="488">
        <f>IF(I22&gt;入力シート!$E$166,0,COUNTA(I22))</f>
        <v>1</v>
      </c>
      <c r="AG28" s="488">
        <f t="shared" si="0"/>
        <v>0</v>
      </c>
    </row>
    <row r="29" spans="1:38" x14ac:dyDescent="0.15">
      <c r="A29" s="642"/>
      <c r="B29" s="636"/>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45"/>
      <c r="AD29" s="488">
        <v>8</v>
      </c>
      <c r="AE29" s="488">
        <v>1</v>
      </c>
      <c r="AF29" s="488">
        <f>IF(OR(J22="",J22&gt;入力シート!$E$166),0,COUNTA(J22))</f>
        <v>0</v>
      </c>
      <c r="AG29" s="488">
        <f t="shared" si="0"/>
        <v>1</v>
      </c>
    </row>
    <row r="30" spans="1:38" x14ac:dyDescent="0.15">
      <c r="A30" s="642"/>
      <c r="B30" s="636"/>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45"/>
      <c r="AD30" s="488">
        <v>9</v>
      </c>
      <c r="AE30" s="488">
        <v>1</v>
      </c>
      <c r="AF30" s="488">
        <f>IF(OR(K22="",K22&gt;入力シート!$E$166),0,COUNTA(K22))</f>
        <v>0</v>
      </c>
      <c r="AG30" s="488">
        <f t="shared" si="0"/>
        <v>1</v>
      </c>
    </row>
    <row r="31" spans="1:38" x14ac:dyDescent="0.15">
      <c r="A31" s="642"/>
      <c r="B31" s="636"/>
      <c r="C31" s="63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45"/>
      <c r="AD31" s="488">
        <v>10</v>
      </c>
      <c r="AE31" s="488">
        <v>1</v>
      </c>
      <c r="AF31" s="488">
        <f>IF(OR(L22="",L22&gt;入力シート!$E$166),0,COUNTA(L22))</f>
        <v>0</v>
      </c>
      <c r="AG31" s="488">
        <f t="shared" si="0"/>
        <v>1</v>
      </c>
    </row>
    <row r="32" spans="1:38" x14ac:dyDescent="0.15">
      <c r="A32" s="642"/>
      <c r="B32" s="636"/>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45"/>
      <c r="AD32" s="488">
        <v>11</v>
      </c>
      <c r="AE32" s="488">
        <v>1</v>
      </c>
      <c r="AF32" s="488">
        <f>IF(OR(M22="",M22&gt;入力シート!$E$166),0,COUNTA(M22))</f>
        <v>0</v>
      </c>
      <c r="AG32" s="488">
        <f>AE32-AF32</f>
        <v>1</v>
      </c>
    </row>
    <row r="33" spans="1:33" x14ac:dyDescent="0.15">
      <c r="A33" s="642"/>
      <c r="B33" s="636"/>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45"/>
      <c r="AD33" s="488">
        <v>12</v>
      </c>
      <c r="AE33" s="488">
        <v>1</v>
      </c>
      <c r="AF33" s="488">
        <f>IF(OR(N22="",N22&gt;入力シート!$E$166),0,COUNTA(N22))</f>
        <v>0</v>
      </c>
      <c r="AG33" s="488">
        <f t="shared" si="0"/>
        <v>1</v>
      </c>
    </row>
    <row r="34" spans="1:33" x14ac:dyDescent="0.15">
      <c r="A34" s="642"/>
      <c r="B34" s="636"/>
      <c r="C34" s="636"/>
      <c r="D34" s="636"/>
      <c r="E34" s="636"/>
      <c r="F34" s="636"/>
      <c r="G34" s="636"/>
      <c r="H34" s="636"/>
      <c r="I34" s="636"/>
      <c r="J34" s="636"/>
      <c r="K34" s="636"/>
      <c r="L34" s="636"/>
      <c r="M34" s="636"/>
      <c r="N34" s="636"/>
      <c r="O34" s="636"/>
      <c r="P34" s="636"/>
      <c r="Q34" s="636"/>
      <c r="R34" s="636"/>
      <c r="S34" s="636"/>
      <c r="T34" s="636"/>
      <c r="U34" s="636"/>
      <c r="V34" s="636"/>
      <c r="W34" s="636"/>
      <c r="X34" s="636"/>
      <c r="Y34" s="636"/>
      <c r="Z34" s="636"/>
      <c r="AA34" s="636"/>
      <c r="AB34" s="645"/>
      <c r="AD34" s="488">
        <v>13</v>
      </c>
      <c r="AE34" s="488">
        <v>1</v>
      </c>
      <c r="AF34" s="488">
        <f>IF(OR(O22="",O22&gt;入力シート!$E$166),0,COUNTA(O22))</f>
        <v>0</v>
      </c>
      <c r="AG34" s="488">
        <f t="shared" si="0"/>
        <v>1</v>
      </c>
    </row>
    <row r="35" spans="1:33" x14ac:dyDescent="0.15">
      <c r="A35" s="642"/>
      <c r="B35" s="636"/>
      <c r="C35" s="636"/>
      <c r="D35" s="636"/>
      <c r="E35" s="636"/>
      <c r="F35" s="636"/>
      <c r="G35" s="636"/>
      <c r="H35" s="636"/>
      <c r="I35" s="636"/>
      <c r="J35" s="636"/>
      <c r="K35" s="636"/>
      <c r="L35" s="636"/>
      <c r="M35" s="636"/>
      <c r="N35" s="636"/>
      <c r="O35" s="636"/>
      <c r="P35" s="636"/>
      <c r="Q35" s="636"/>
      <c r="R35" s="636"/>
      <c r="S35" s="636"/>
      <c r="T35" s="636"/>
      <c r="U35" s="636"/>
      <c r="V35" s="636"/>
      <c r="W35" s="636"/>
      <c r="X35" s="636"/>
      <c r="Y35" s="636"/>
      <c r="Z35" s="636"/>
      <c r="AA35" s="636"/>
      <c r="AB35" s="645"/>
      <c r="AD35" s="488">
        <v>14</v>
      </c>
      <c r="AE35" s="488">
        <v>1</v>
      </c>
      <c r="AF35" s="488">
        <f>IF(OR(P22="",P22&gt;入力シート!$E$166),0,COUNTA(P22))</f>
        <v>0</v>
      </c>
      <c r="AG35" s="488">
        <f t="shared" si="0"/>
        <v>1</v>
      </c>
    </row>
    <row r="36" spans="1:33" x14ac:dyDescent="0.15">
      <c r="A36" s="642"/>
      <c r="B36" s="636"/>
      <c r="C36" s="636"/>
      <c r="D36" s="636"/>
      <c r="E36" s="636"/>
      <c r="F36" s="636"/>
      <c r="G36" s="636"/>
      <c r="H36" s="636"/>
      <c r="I36" s="636"/>
      <c r="J36" s="636"/>
      <c r="K36" s="636"/>
      <c r="L36" s="636"/>
      <c r="M36" s="636"/>
      <c r="N36" s="636"/>
      <c r="O36" s="636"/>
      <c r="P36" s="636"/>
      <c r="Q36" s="636"/>
      <c r="R36" s="636"/>
      <c r="S36" s="636"/>
      <c r="T36" s="636"/>
      <c r="U36" s="636"/>
      <c r="V36" s="636"/>
      <c r="W36" s="636"/>
      <c r="X36" s="636"/>
      <c r="Y36" s="636"/>
      <c r="Z36" s="636"/>
      <c r="AA36" s="636"/>
      <c r="AB36" s="645"/>
      <c r="AD36" s="488">
        <v>15</v>
      </c>
      <c r="AE36" s="488">
        <v>1</v>
      </c>
      <c r="AF36" s="488">
        <f>IF(OR(Q22="",Q22&gt;入力シート!$E$166),0,COUNTA(Q22))</f>
        <v>0</v>
      </c>
      <c r="AG36" s="488">
        <f t="shared" si="0"/>
        <v>1</v>
      </c>
    </row>
    <row r="37" spans="1:33" x14ac:dyDescent="0.15">
      <c r="A37" s="642"/>
      <c r="B37" s="636"/>
      <c r="C37" s="636"/>
      <c r="D37" s="636"/>
      <c r="E37" s="636"/>
      <c r="F37" s="636"/>
      <c r="G37" s="636"/>
      <c r="H37" s="636"/>
      <c r="I37" s="636"/>
      <c r="J37" s="636"/>
      <c r="K37" s="636"/>
      <c r="L37" s="636"/>
      <c r="M37" s="636"/>
      <c r="N37" s="636"/>
      <c r="O37" s="636"/>
      <c r="P37" s="636"/>
      <c r="Q37" s="636"/>
      <c r="R37" s="636"/>
      <c r="S37" s="636"/>
      <c r="T37" s="636"/>
      <c r="U37" s="636"/>
      <c r="V37" s="636"/>
      <c r="W37" s="636"/>
      <c r="X37" s="636"/>
      <c r="Y37" s="636"/>
      <c r="Z37" s="636"/>
      <c r="AA37" s="636"/>
      <c r="AB37" s="645"/>
      <c r="AD37" s="488">
        <v>16</v>
      </c>
      <c r="AE37" s="488">
        <v>1</v>
      </c>
      <c r="AF37" s="488">
        <f>IF(OR(R22="",R22&gt;入力シート!$E$166),0,COUNTA(R22))</f>
        <v>0</v>
      </c>
      <c r="AG37" s="488">
        <f t="shared" si="0"/>
        <v>1</v>
      </c>
    </row>
    <row r="38" spans="1:33" x14ac:dyDescent="0.15">
      <c r="A38" s="642"/>
      <c r="B38" s="636"/>
      <c r="C38" s="636"/>
      <c r="D38" s="636"/>
      <c r="E38" s="636"/>
      <c r="F38" s="636"/>
      <c r="G38" s="636"/>
      <c r="H38" s="636"/>
      <c r="I38" s="636"/>
      <c r="J38" s="636"/>
      <c r="K38" s="636"/>
      <c r="L38" s="636"/>
      <c r="M38" s="636"/>
      <c r="N38" s="636"/>
      <c r="O38" s="636"/>
      <c r="P38" s="636"/>
      <c r="Q38" s="636"/>
      <c r="R38" s="636"/>
      <c r="S38" s="636"/>
      <c r="T38" s="636"/>
      <c r="U38" s="636"/>
      <c r="V38" s="636"/>
      <c r="W38" s="636"/>
      <c r="X38" s="636"/>
      <c r="Y38" s="636"/>
      <c r="Z38" s="636"/>
      <c r="AA38" s="636"/>
      <c r="AB38" s="645"/>
      <c r="AD38" s="488">
        <v>17</v>
      </c>
      <c r="AE38" s="488">
        <v>1</v>
      </c>
      <c r="AF38" s="488">
        <f>IF(OR(S22="",S22&gt;入力シート!$E$166),0,COUNTA(S22))</f>
        <v>0</v>
      </c>
      <c r="AG38" s="488">
        <f t="shared" si="0"/>
        <v>1</v>
      </c>
    </row>
    <row r="39" spans="1:33" x14ac:dyDescent="0.15">
      <c r="A39" s="642"/>
      <c r="B39" s="636"/>
      <c r="C39" s="636"/>
      <c r="D39" s="636"/>
      <c r="E39" s="636"/>
      <c r="F39" s="636"/>
      <c r="G39" s="636"/>
      <c r="H39" s="636"/>
      <c r="I39" s="636"/>
      <c r="J39" s="636"/>
      <c r="K39" s="636"/>
      <c r="L39" s="636"/>
      <c r="M39" s="636"/>
      <c r="N39" s="636"/>
      <c r="O39" s="636"/>
      <c r="P39" s="636"/>
      <c r="Q39" s="636"/>
      <c r="R39" s="636"/>
      <c r="S39" s="636"/>
      <c r="T39" s="636"/>
      <c r="U39" s="636"/>
      <c r="V39" s="636"/>
      <c r="W39" s="636"/>
      <c r="X39" s="636"/>
      <c r="Y39" s="636"/>
      <c r="Z39" s="636"/>
      <c r="AA39" s="636"/>
      <c r="AB39" s="645"/>
      <c r="AD39" s="488">
        <v>18</v>
      </c>
      <c r="AE39" s="488">
        <v>1</v>
      </c>
      <c r="AF39" s="488">
        <f>IF(OR(T22="",T22&gt;入力シート!$E$166),0,COUNTA(T22))</f>
        <v>0</v>
      </c>
      <c r="AG39" s="488">
        <f t="shared" si="0"/>
        <v>1</v>
      </c>
    </row>
    <row r="40" spans="1:33" x14ac:dyDescent="0.15">
      <c r="A40" s="642"/>
      <c r="B40" s="636"/>
      <c r="C40" s="636"/>
      <c r="D40" s="636"/>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45"/>
      <c r="AD40" s="488">
        <v>19</v>
      </c>
      <c r="AE40" s="488">
        <v>1</v>
      </c>
      <c r="AF40" s="488">
        <f>IF(U22&gt;入力シート!$E$166,0,COUNTA(U22))</f>
        <v>1</v>
      </c>
      <c r="AG40" s="488">
        <f t="shared" si="0"/>
        <v>0</v>
      </c>
    </row>
    <row r="41" spans="1:33" x14ac:dyDescent="0.15">
      <c r="A41" s="642"/>
      <c r="B41" s="636"/>
      <c r="C41" s="636"/>
      <c r="D41" s="636"/>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45"/>
      <c r="AD41" s="488">
        <v>20</v>
      </c>
      <c r="AE41" s="488">
        <v>1</v>
      </c>
      <c r="AF41" s="488">
        <f>IF(V22&gt;入力シート!$E$166,0,COUNTA(V22))</f>
        <v>1</v>
      </c>
      <c r="AG41" s="488">
        <f t="shared" si="0"/>
        <v>0</v>
      </c>
    </row>
    <row r="42" spans="1:33" x14ac:dyDescent="0.15">
      <c r="A42" s="642"/>
      <c r="B42" s="636"/>
      <c r="C42" s="636"/>
      <c r="D42" s="636"/>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45"/>
      <c r="AD42" s="488">
        <v>21</v>
      </c>
      <c r="AE42" s="488">
        <v>1</v>
      </c>
      <c r="AF42" s="488">
        <f>IF(W22&gt;入力シート!$E$166,0,COUNTA(W22))</f>
        <v>1</v>
      </c>
      <c r="AG42" s="488">
        <f t="shared" si="0"/>
        <v>0</v>
      </c>
    </row>
    <row r="43" spans="1:33" x14ac:dyDescent="0.15">
      <c r="A43" s="642"/>
      <c r="B43" s="636"/>
      <c r="C43" s="636"/>
      <c r="D43" s="636"/>
      <c r="E43" s="636"/>
      <c r="F43" s="636"/>
      <c r="G43" s="636"/>
      <c r="H43" s="636"/>
      <c r="I43" s="636"/>
      <c r="J43" s="636"/>
      <c r="K43" s="636"/>
      <c r="L43" s="636"/>
      <c r="M43" s="636"/>
      <c r="N43" s="636"/>
      <c r="O43" s="636"/>
      <c r="P43" s="636"/>
      <c r="Q43" s="636"/>
      <c r="R43" s="636"/>
      <c r="S43" s="636"/>
      <c r="T43" s="636"/>
      <c r="U43" s="636"/>
      <c r="V43" s="636"/>
      <c r="W43" s="636"/>
      <c r="X43" s="636"/>
      <c r="Y43" s="636"/>
      <c r="Z43" s="636"/>
      <c r="AA43" s="636"/>
      <c r="AB43" s="645"/>
      <c r="AD43" s="488">
        <v>22</v>
      </c>
      <c r="AE43" s="488">
        <v>1</v>
      </c>
      <c r="AF43" s="488">
        <f>IF(X22&gt;入力シート!$E$166,0,COUNTA(X22))</f>
        <v>1</v>
      </c>
      <c r="AG43" s="488">
        <f t="shared" si="0"/>
        <v>0</v>
      </c>
    </row>
    <row r="44" spans="1:33" x14ac:dyDescent="0.15">
      <c r="A44" s="642"/>
      <c r="B44" s="636"/>
      <c r="C44" s="636"/>
      <c r="D44" s="636"/>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45"/>
      <c r="AD44" s="488">
        <v>23</v>
      </c>
      <c r="AE44" s="488">
        <v>1</v>
      </c>
      <c r="AF44" s="488">
        <f>IF(Y22&gt;入力シート!$E$166,0,COUNTA(Y22))</f>
        <v>1</v>
      </c>
      <c r="AG44" s="488">
        <f t="shared" si="0"/>
        <v>0</v>
      </c>
    </row>
    <row r="45" spans="1:33" x14ac:dyDescent="0.15">
      <c r="A45" s="642"/>
      <c r="B45" s="636"/>
      <c r="C45" s="636"/>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45"/>
      <c r="AD45" s="488">
        <v>24</v>
      </c>
      <c r="AE45" s="488">
        <v>1</v>
      </c>
      <c r="AF45" s="488">
        <f>IF(Z22&gt;入力シート!$E$166,0,COUNTA(Z22))</f>
        <v>1</v>
      </c>
      <c r="AG45" s="488">
        <f t="shared" si="0"/>
        <v>0</v>
      </c>
    </row>
    <row r="46" spans="1:33" x14ac:dyDescent="0.15">
      <c r="A46" s="642"/>
      <c r="B46" s="636"/>
      <c r="C46" s="63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45"/>
    </row>
    <row r="47" spans="1:33" x14ac:dyDescent="0.15">
      <c r="A47" s="642"/>
      <c r="B47" s="636"/>
      <c r="C47" s="636"/>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45"/>
    </row>
    <row r="48" spans="1:33" x14ac:dyDescent="0.15">
      <c r="A48" s="642"/>
      <c r="B48" s="636"/>
      <c r="C48" s="636"/>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45"/>
    </row>
    <row r="49" spans="1:28" x14ac:dyDescent="0.15">
      <c r="A49" s="642"/>
      <c r="B49" s="636"/>
      <c r="C49" s="63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45"/>
    </row>
    <row r="50" spans="1:28" x14ac:dyDescent="0.15">
      <c r="A50" s="642"/>
      <c r="B50" s="636"/>
      <c r="C50" s="636"/>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45"/>
    </row>
    <row r="51" spans="1:28" x14ac:dyDescent="0.15">
      <c r="A51" s="642"/>
      <c r="B51" s="636"/>
      <c r="C51" s="636"/>
      <c r="D51" s="636"/>
      <c r="E51" s="636"/>
      <c r="F51" s="636"/>
      <c r="G51" s="636"/>
      <c r="H51" s="636"/>
      <c r="I51" s="636"/>
      <c r="J51" s="636"/>
      <c r="K51" s="636"/>
      <c r="L51" s="636"/>
      <c r="M51" s="636"/>
      <c r="N51" s="636"/>
      <c r="O51" s="636"/>
      <c r="P51" s="636"/>
      <c r="Q51" s="636"/>
      <c r="R51" s="636"/>
      <c r="S51" s="636"/>
      <c r="T51" s="636"/>
      <c r="U51" s="636"/>
      <c r="V51" s="636"/>
      <c r="W51" s="636"/>
      <c r="X51" s="636"/>
      <c r="Y51" s="636"/>
      <c r="Z51" s="636"/>
      <c r="AA51" s="636"/>
      <c r="AB51" s="645"/>
    </row>
    <row r="52" spans="1:28" x14ac:dyDescent="0.15">
      <c r="A52" s="642"/>
      <c r="B52" s="7"/>
      <c r="C52" s="637"/>
      <c r="D52" s="637"/>
      <c r="E52" s="637"/>
      <c r="F52" s="637"/>
      <c r="G52" s="637"/>
      <c r="H52" s="637"/>
      <c r="I52" s="637"/>
      <c r="J52" s="637"/>
      <c r="K52" s="637"/>
      <c r="L52" s="637"/>
      <c r="M52" s="637"/>
      <c r="N52" s="637"/>
      <c r="O52" s="637"/>
      <c r="P52" s="637"/>
      <c r="Q52" s="637"/>
      <c r="R52" s="637"/>
      <c r="S52" s="637"/>
      <c r="T52" s="637"/>
      <c r="U52" s="637"/>
      <c r="V52" s="637"/>
      <c r="W52" s="636"/>
      <c r="X52" s="636"/>
      <c r="Y52" s="636"/>
      <c r="Z52" s="636"/>
      <c r="AA52" s="636"/>
      <c r="AB52" s="645"/>
    </row>
    <row r="53" spans="1:28" x14ac:dyDescent="0.15">
      <c r="A53" s="642"/>
      <c r="B53" s="636"/>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45"/>
    </row>
    <row r="54" spans="1:28" x14ac:dyDescent="0.15">
      <c r="A54" s="567"/>
      <c r="AB54" s="658"/>
    </row>
    <row r="55" spans="1:28" x14ac:dyDescent="0.15">
      <c r="A55" s="567"/>
      <c r="AB55" s="658"/>
    </row>
    <row r="56" spans="1:28" x14ac:dyDescent="0.15">
      <c r="A56" s="567"/>
      <c r="AB56" s="658"/>
    </row>
    <row r="57" spans="1:28" x14ac:dyDescent="0.15">
      <c r="A57" s="567"/>
      <c r="AB57" s="658"/>
    </row>
    <row r="58" spans="1:28" x14ac:dyDescent="0.15">
      <c r="A58" s="567"/>
      <c r="AB58" s="658"/>
    </row>
    <row r="59" spans="1:28" x14ac:dyDescent="0.15">
      <c r="A59" s="567"/>
      <c r="AB59" s="658"/>
    </row>
    <row r="60" spans="1:28" x14ac:dyDescent="0.15">
      <c r="A60" s="567"/>
      <c r="AB60" s="658"/>
    </row>
    <row r="61" spans="1:28" x14ac:dyDescent="0.15">
      <c r="A61" s="567"/>
      <c r="AB61" s="658"/>
    </row>
    <row r="62" spans="1:28" x14ac:dyDescent="0.15">
      <c r="A62" s="567"/>
      <c r="AB62" s="658"/>
    </row>
    <row r="63" spans="1:28" x14ac:dyDescent="0.15">
      <c r="A63" s="567"/>
      <c r="AB63" s="658"/>
    </row>
    <row r="64" spans="1:28" ht="14.25" thickBot="1" x14ac:dyDescent="0.2">
      <c r="A64" s="677"/>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79"/>
    </row>
  </sheetData>
  <sheetProtection password="E12F" sheet="1" formatColumns="0" formatRows="0" insertColumns="0" insertRows="0" deleteColumns="0" deleteRows="0"/>
  <mergeCells count="10">
    <mergeCell ref="P18:V18"/>
    <mergeCell ref="E18:O18"/>
    <mergeCell ref="M14:O14"/>
    <mergeCell ref="AA1:AB1"/>
    <mergeCell ref="V5:AA5"/>
    <mergeCell ref="Y6:AA6"/>
    <mergeCell ref="A7:AA7"/>
    <mergeCell ref="A8:AB8"/>
    <mergeCell ref="C1:E1"/>
    <mergeCell ref="A1:B1"/>
  </mergeCells>
  <phoneticPr fontId="2"/>
  <conditionalFormatting sqref="A19:AB65">
    <cfRule type="expression" dxfId="28" priority="1">
      <formula>$P$18="添付で提出"</formula>
    </cfRule>
  </conditionalFormatting>
  <conditionalFormatting sqref="C22:Z22">
    <cfRule type="cellIs" dxfId="27" priority="11925" operator="greaterThan">
      <formula>$M$14</formula>
    </cfRule>
    <cfRule type="containsBlanks" dxfId="26" priority="11926">
      <formula>LEN(TRIM(C22))=0</formula>
    </cfRule>
  </conditionalFormatting>
  <conditionalFormatting sqref="P18">
    <cfRule type="cellIs" dxfId="25" priority="2" operator="equal">
      <formula>"選択ください"</formula>
    </cfRule>
    <cfRule type="containsBlanks" dxfId="24" priority="3">
      <formula>LEN(TRIM(P18))=0</formula>
    </cfRule>
  </conditionalFormatting>
  <dataValidations count="1">
    <dataValidation type="list" allowBlank="1" showInputMessage="1" showErrorMessage="1" sqref="P18:V18" xr:uid="{3DDE58B9-7067-42E3-9FE6-4B139CEA0E62}">
      <formula1>"選択ください,本紙で提出,添付で提出"</formula1>
    </dataValidation>
  </dataValidations>
  <hyperlinks>
    <hyperlink ref="A1" location="はじめに!A1" display="＜はじめにへ" xr:uid="{9A4CD3A9-7A83-4268-B4C9-A4A3E2B90BE2}"/>
    <hyperlink ref="AA1:AB1" location="おわりに!Print_Area" display="おわりにへ＞" xr:uid="{0C9C3451-655B-4BAB-98B2-B1B4396FC07E}"/>
    <hyperlink ref="A1:B1" location="入力シート!Print_Area" display="＜入力シートへ" xr:uid="{3438245C-18A0-450B-885E-BFAAD5148795}"/>
  </hyperlinks>
  <pageMargins left="0.74803149606299213" right="0.27559055118110237" top="0.27559055118110237" bottom="0.31496062992125984" header="0.19685039370078741" footer="0.19685039370078741"/>
  <pageSetup paperSize="9" scale="6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3.5" x14ac:dyDescent="0.15"/>
  <cols>
    <col min="1" max="1" width="7" style="488" customWidth="1"/>
    <col min="2" max="2" width="3.875" style="488" customWidth="1"/>
    <col min="3" max="9" width="9" style="488"/>
    <col min="10" max="10" width="12" style="488" customWidth="1"/>
    <col min="11" max="11" width="6.5" style="488" customWidth="1"/>
    <col min="12" max="19" width="9" style="488"/>
    <col min="20" max="27" width="2.625" style="488" customWidth="1"/>
    <col min="28" max="29" width="9" style="488"/>
    <col min="30" max="31" width="9" style="488" hidden="1" customWidth="1"/>
    <col min="32" max="32" width="8.125" style="488" hidden="1" customWidth="1"/>
    <col min="33" max="33" width="9" style="488" customWidth="1"/>
    <col min="34" max="16384" width="9" style="488"/>
  </cols>
  <sheetData>
    <row r="1" spans="1:32" ht="20.100000000000001" customHeight="1" thickBot="1" x14ac:dyDescent="0.2">
      <c r="A1" s="1556" t="s">
        <v>216</v>
      </c>
      <c r="B1" s="1556"/>
      <c r="C1" s="1111"/>
      <c r="D1" s="1111"/>
      <c r="E1" s="1111"/>
      <c r="F1" s="2"/>
      <c r="H1" s="2"/>
      <c r="I1" s="21"/>
      <c r="J1" s="634" t="s">
        <v>644</v>
      </c>
      <c r="K1" s="635">
        <f>SUM(AF13:AF17)</f>
        <v>5</v>
      </c>
      <c r="L1" s="2" t="s">
        <v>1</v>
      </c>
      <c r="S1" s="1597" t="s">
        <v>574</v>
      </c>
      <c r="T1" s="1597"/>
      <c r="U1" s="3"/>
      <c r="V1" s="3"/>
      <c r="W1" s="3"/>
      <c r="X1" s="3"/>
      <c r="Y1" s="3"/>
      <c r="Z1" s="3"/>
      <c r="AA1" s="3"/>
    </row>
    <row r="2" spans="1:32" ht="14.25" thickTop="1" x14ac:dyDescent="0.15">
      <c r="T2" s="457" t="s">
        <v>575</v>
      </c>
      <c r="U2" s="457"/>
      <c r="V2" s="457"/>
      <c r="W2" s="457"/>
      <c r="X2" s="457"/>
      <c r="Y2" s="457"/>
      <c r="Z2" s="457"/>
      <c r="AA2" s="457"/>
    </row>
    <row r="4" spans="1:32" ht="14.25" thickBot="1" x14ac:dyDescent="0.2">
      <c r="A4" s="636"/>
      <c r="B4" s="636"/>
      <c r="C4" s="636"/>
      <c r="D4" s="636"/>
      <c r="E4" s="636"/>
      <c r="F4" s="636"/>
      <c r="G4" s="636"/>
      <c r="H4" s="636"/>
      <c r="I4" s="636"/>
      <c r="J4" s="636"/>
      <c r="K4" s="636"/>
      <c r="L4" s="636"/>
      <c r="M4" s="638" t="s">
        <v>544</v>
      </c>
      <c r="N4" s="636"/>
      <c r="O4" s="636"/>
      <c r="P4" s="636"/>
      <c r="Q4" s="636"/>
      <c r="R4" s="636"/>
      <c r="S4" s="636"/>
    </row>
    <row r="5" spans="1:32" ht="18.75" customHeight="1" x14ac:dyDescent="0.15">
      <c r="A5" s="639"/>
      <c r="B5" s="640"/>
      <c r="C5" s="640"/>
      <c r="D5" s="640"/>
      <c r="E5" s="640"/>
      <c r="F5" s="640"/>
      <c r="G5" s="640"/>
      <c r="H5" s="640"/>
      <c r="I5" s="640"/>
      <c r="J5" s="640"/>
      <c r="K5" s="640"/>
      <c r="L5" s="640"/>
      <c r="M5" s="640"/>
      <c r="N5" s="660"/>
      <c r="O5" s="1598" t="str">
        <f>IF(入力シート!E10="","",入力シート!E10)</f>
        <v/>
      </c>
      <c r="P5" s="1598"/>
      <c r="Q5" s="1598"/>
      <c r="R5" s="1598"/>
      <c r="S5" s="1598"/>
      <c r="T5" s="661"/>
    </row>
    <row r="6" spans="1:32" ht="22.5" customHeight="1" x14ac:dyDescent="0.2">
      <c r="A6" s="642"/>
      <c r="B6" s="636"/>
      <c r="C6" s="636"/>
      <c r="D6" s="636"/>
      <c r="E6" s="636"/>
      <c r="F6" s="636"/>
      <c r="G6" s="636"/>
      <c r="H6" s="636"/>
      <c r="I6" s="653"/>
      <c r="J6" s="636"/>
      <c r="K6" s="636"/>
      <c r="L6" s="636"/>
      <c r="M6" s="636"/>
      <c r="N6" s="636"/>
      <c r="O6" s="643" t="s">
        <v>545</v>
      </c>
      <c r="P6" s="644"/>
      <c r="Q6" s="1599" t="str">
        <f>IF(入力シート!E19="","",入力シート!E19)</f>
        <v/>
      </c>
      <c r="R6" s="1599"/>
      <c r="S6" s="1599"/>
      <c r="T6" s="658"/>
    </row>
    <row r="7" spans="1:32" ht="14.25" x14ac:dyDescent="0.15">
      <c r="A7" s="1600" t="s">
        <v>576</v>
      </c>
      <c r="B7" s="1618"/>
      <c r="C7" s="1601"/>
      <c r="D7" s="1601"/>
      <c r="E7" s="1601"/>
      <c r="F7" s="1601"/>
      <c r="G7" s="1601"/>
      <c r="H7" s="1601"/>
      <c r="I7" s="1601"/>
      <c r="J7" s="1601"/>
      <c r="K7" s="1601"/>
      <c r="L7" s="1601"/>
      <c r="M7" s="1601"/>
      <c r="N7" s="1601"/>
      <c r="O7" s="1601"/>
      <c r="P7" s="1601"/>
      <c r="Q7" s="1601"/>
      <c r="R7" s="1601"/>
      <c r="S7" s="1601"/>
      <c r="T7" s="658"/>
    </row>
    <row r="8" spans="1:32" ht="14.25" x14ac:dyDescent="0.15">
      <c r="A8" s="646"/>
      <c r="B8" s="808"/>
      <c r="C8" s="803"/>
      <c r="D8" s="803"/>
      <c r="E8" s="803"/>
      <c r="F8" s="803"/>
      <c r="G8" s="803"/>
      <c r="H8" s="803"/>
      <c r="I8" s="803"/>
      <c r="J8" s="803"/>
      <c r="K8" s="803"/>
      <c r="L8" s="803"/>
      <c r="M8" s="803"/>
      <c r="N8" s="803"/>
      <c r="O8" s="803"/>
      <c r="P8" s="803"/>
      <c r="Q8" s="803"/>
      <c r="R8" s="803"/>
      <c r="S8" s="803"/>
      <c r="T8" s="658"/>
    </row>
    <row r="9" spans="1:32" ht="16.5" x14ac:dyDescent="0.15">
      <c r="A9" s="647"/>
      <c r="B9" s="662" t="s">
        <v>577</v>
      </c>
      <c r="C9" s="662"/>
      <c r="D9" s="648"/>
      <c r="E9" s="648"/>
      <c r="F9" s="662"/>
      <c r="G9" s="662"/>
      <c r="H9" s="648"/>
      <c r="I9" s="648"/>
      <c r="J9" s="648"/>
      <c r="K9" s="648"/>
      <c r="L9" s="648"/>
      <c r="M9" s="648"/>
      <c r="N9" s="648"/>
      <c r="O9" s="648"/>
      <c r="P9" s="648"/>
      <c r="Q9" s="648"/>
      <c r="R9" s="648"/>
      <c r="S9" s="809"/>
      <c r="T9" s="658"/>
      <c r="AD9" s="651" t="s">
        <v>257</v>
      </c>
      <c r="AE9" s="651" t="s">
        <v>573</v>
      </c>
      <c r="AF9" s="651" t="s">
        <v>308</v>
      </c>
    </row>
    <row r="10" spans="1:32" ht="16.5" x14ac:dyDescent="0.15">
      <c r="A10" s="647"/>
      <c r="B10" s="662" t="s">
        <v>762</v>
      </c>
      <c r="C10" s="662"/>
      <c r="D10" s="648"/>
      <c r="E10" s="648"/>
      <c r="F10" s="662"/>
      <c r="G10" s="662"/>
      <c r="H10" s="648"/>
      <c r="I10" s="648"/>
      <c r="J10" s="648"/>
      <c r="K10" s="648"/>
      <c r="L10" s="648"/>
      <c r="M10" s="648"/>
      <c r="N10" s="648"/>
      <c r="O10" s="648"/>
      <c r="P10" s="648"/>
      <c r="Q10" s="648"/>
      <c r="R10" s="648"/>
      <c r="S10" s="809"/>
      <c r="T10" s="658"/>
      <c r="AD10" s="651"/>
      <c r="AE10" s="651"/>
      <c r="AF10" s="651"/>
    </row>
    <row r="11" spans="1:32" ht="16.5" x14ac:dyDescent="0.15">
      <c r="A11" s="647"/>
      <c r="B11" s="662"/>
      <c r="C11" s="662"/>
      <c r="D11" s="648"/>
      <c r="E11" s="648"/>
      <c r="F11" s="662"/>
      <c r="G11" s="662"/>
      <c r="H11" s="648"/>
      <c r="I11" s="648"/>
      <c r="J11" s="648"/>
      <c r="K11" s="648"/>
      <c r="L11" s="648"/>
      <c r="M11" s="648"/>
      <c r="N11" s="648"/>
      <c r="O11" s="648"/>
      <c r="P11" s="648"/>
      <c r="Q11" s="648"/>
      <c r="R11" s="648"/>
      <c r="S11" s="809"/>
      <c r="T11" s="658"/>
      <c r="AD11" s="651"/>
      <c r="AE11" s="651"/>
      <c r="AF11" s="651"/>
    </row>
    <row r="12" spans="1:32" ht="20.25" thickBot="1" x14ac:dyDescent="0.2">
      <c r="A12" s="663"/>
      <c r="B12" s="662" t="s">
        <v>765</v>
      </c>
      <c r="C12" s="806"/>
      <c r="D12" s="806"/>
      <c r="E12" s="806"/>
      <c r="F12" s="806"/>
      <c r="G12" s="806"/>
      <c r="H12" s="806"/>
      <c r="I12" s="806"/>
      <c r="J12" s="806"/>
      <c r="K12" s="806"/>
      <c r="L12" s="806"/>
      <c r="M12" s="806"/>
      <c r="N12" s="653"/>
      <c r="O12" s="653"/>
      <c r="P12" s="653"/>
      <c r="Q12" s="653"/>
      <c r="R12" s="653"/>
      <c r="S12" s="810"/>
      <c r="T12" s="658"/>
      <c r="AD12" s="664"/>
    </row>
    <row r="13" spans="1:32" ht="15.6" customHeight="1" x14ac:dyDescent="0.15">
      <c r="A13" s="663"/>
      <c r="B13" s="665">
        <v>1</v>
      </c>
      <c r="C13" s="1619" t="s">
        <v>578</v>
      </c>
      <c r="D13" s="1620"/>
      <c r="E13" s="1620"/>
      <c r="F13" s="1620"/>
      <c r="G13" s="1620"/>
      <c r="H13" s="1620"/>
      <c r="I13" s="1620"/>
      <c r="J13" s="1620"/>
      <c r="K13" s="1620"/>
      <c r="L13" s="1620"/>
      <c r="M13" s="1620"/>
      <c r="N13" s="1621" t="s">
        <v>753</v>
      </c>
      <c r="O13" s="1622"/>
      <c r="P13" s="1622"/>
      <c r="Q13" s="1622"/>
      <c r="R13" s="1623"/>
      <c r="T13" s="658"/>
      <c r="AD13" s="488">
        <v>1</v>
      </c>
      <c r="AE13" s="488">
        <f>IF(OR(N13="",N13="確認して✓をご選択ください"),0,1)</f>
        <v>0</v>
      </c>
      <c r="AF13" s="488">
        <f>AD13-AE13</f>
        <v>1</v>
      </c>
    </row>
    <row r="14" spans="1:32" ht="15.6" customHeight="1" x14ac:dyDescent="0.15">
      <c r="A14" s="663"/>
      <c r="B14" s="666">
        <v>2</v>
      </c>
      <c r="C14" s="1613" t="s">
        <v>579</v>
      </c>
      <c r="D14" s="1614"/>
      <c r="E14" s="1614"/>
      <c r="F14" s="1614"/>
      <c r="G14" s="1614"/>
      <c r="H14" s="1614"/>
      <c r="I14" s="1614"/>
      <c r="J14" s="1614"/>
      <c r="K14" s="1614"/>
      <c r="L14" s="1614"/>
      <c r="M14" s="1614"/>
      <c r="N14" s="1615" t="s">
        <v>753</v>
      </c>
      <c r="O14" s="1616"/>
      <c r="P14" s="1616"/>
      <c r="Q14" s="1616"/>
      <c r="R14" s="1617"/>
      <c r="T14" s="658"/>
      <c r="AD14" s="488">
        <v>1</v>
      </c>
      <c r="AE14" s="488">
        <f>IF(OR(N14="",N14="確認して✓をご選択ください"),0,1)</f>
        <v>0</v>
      </c>
      <c r="AF14" s="488">
        <f>AD14-AE14</f>
        <v>1</v>
      </c>
    </row>
    <row r="15" spans="1:32" ht="15.6" customHeight="1" x14ac:dyDescent="0.15">
      <c r="A15" s="663"/>
      <c r="B15" s="666">
        <v>3</v>
      </c>
      <c r="C15" s="1613" t="s">
        <v>580</v>
      </c>
      <c r="D15" s="1614"/>
      <c r="E15" s="1614"/>
      <c r="F15" s="1614"/>
      <c r="G15" s="1614"/>
      <c r="H15" s="1614"/>
      <c r="I15" s="1614"/>
      <c r="J15" s="1614"/>
      <c r="K15" s="1614"/>
      <c r="L15" s="1614"/>
      <c r="M15" s="1614"/>
      <c r="N15" s="1615" t="s">
        <v>753</v>
      </c>
      <c r="O15" s="1616"/>
      <c r="P15" s="1616"/>
      <c r="Q15" s="1616"/>
      <c r="R15" s="1617"/>
      <c r="T15" s="658"/>
      <c r="AD15" s="488">
        <v>1</v>
      </c>
      <c r="AE15" s="488">
        <f>IF(OR(N15="",N15="確認して✓をご選択ください"),0,1)</f>
        <v>0</v>
      </c>
      <c r="AF15" s="488">
        <f>AD15-AE15</f>
        <v>1</v>
      </c>
    </row>
    <row r="16" spans="1:32" ht="15.6" customHeight="1" x14ac:dyDescent="0.15">
      <c r="A16" s="663"/>
      <c r="B16" s="666">
        <v>4</v>
      </c>
      <c r="C16" s="1613" t="s">
        <v>581</v>
      </c>
      <c r="D16" s="1614"/>
      <c r="E16" s="1614"/>
      <c r="F16" s="1614"/>
      <c r="G16" s="1614"/>
      <c r="H16" s="1614"/>
      <c r="I16" s="1614"/>
      <c r="J16" s="1614"/>
      <c r="K16" s="1614"/>
      <c r="L16" s="1614"/>
      <c r="M16" s="1614"/>
      <c r="N16" s="1615" t="s">
        <v>753</v>
      </c>
      <c r="O16" s="1616"/>
      <c r="P16" s="1616"/>
      <c r="Q16" s="1616"/>
      <c r="R16" s="1617"/>
      <c r="T16" s="658"/>
      <c r="AD16" s="488">
        <v>1</v>
      </c>
      <c r="AE16" s="488">
        <f>IF(OR(N16="",N16="確認して✓をご選択ください"),0,1)</f>
        <v>0</v>
      </c>
      <c r="AF16" s="488">
        <f>AD16-AE16</f>
        <v>1</v>
      </c>
    </row>
    <row r="17" spans="1:32" ht="15.6" customHeight="1" thickBot="1" x14ac:dyDescent="0.2">
      <c r="A17" s="663"/>
      <c r="B17" s="667">
        <v>5</v>
      </c>
      <c r="C17" s="1606" t="s">
        <v>707</v>
      </c>
      <c r="D17" s="1607"/>
      <c r="E17" s="1607"/>
      <c r="F17" s="1607"/>
      <c r="G17" s="1607"/>
      <c r="H17" s="1607"/>
      <c r="I17" s="1607"/>
      <c r="J17" s="1607"/>
      <c r="K17" s="1607"/>
      <c r="L17" s="1607"/>
      <c r="M17" s="1607"/>
      <c r="N17" s="1610" t="s">
        <v>753</v>
      </c>
      <c r="O17" s="1611"/>
      <c r="P17" s="1611"/>
      <c r="Q17" s="1611"/>
      <c r="R17" s="1612"/>
      <c r="T17" s="658"/>
      <c r="AD17" s="488">
        <v>1</v>
      </c>
      <c r="AE17" s="488">
        <f>IF(OR(N17="",N17="確認して✓をご選択ください"),0,1)</f>
        <v>0</v>
      </c>
      <c r="AF17" s="488">
        <f>AD17-AE17</f>
        <v>1</v>
      </c>
    </row>
    <row r="18" spans="1:32" x14ac:dyDescent="0.15">
      <c r="A18" s="642"/>
      <c r="B18" s="636"/>
      <c r="C18" s="636"/>
      <c r="D18" s="636"/>
      <c r="E18" s="636"/>
      <c r="F18" s="636"/>
      <c r="G18" s="636"/>
      <c r="H18" s="636"/>
      <c r="I18" s="636"/>
      <c r="J18" s="636"/>
      <c r="K18" s="636"/>
      <c r="L18" s="636"/>
      <c r="M18" s="636"/>
      <c r="N18" s="636"/>
      <c r="O18" s="636"/>
      <c r="P18" s="636"/>
      <c r="Q18" s="636"/>
      <c r="R18" s="636"/>
      <c r="T18" s="658"/>
    </row>
    <row r="19" spans="1:32" x14ac:dyDescent="0.15">
      <c r="A19" s="642"/>
      <c r="B19" s="636"/>
      <c r="C19" s="636" t="s">
        <v>582</v>
      </c>
      <c r="D19" s="636"/>
      <c r="E19" s="636"/>
      <c r="F19" s="636"/>
      <c r="G19" s="636"/>
      <c r="H19" s="636"/>
      <c r="I19" s="636"/>
      <c r="J19" s="636"/>
      <c r="K19" s="636"/>
      <c r="L19" s="636"/>
      <c r="M19" s="636"/>
      <c r="N19" s="636"/>
      <c r="O19" s="636"/>
      <c r="P19" s="636"/>
      <c r="Q19" s="636"/>
      <c r="R19" s="636"/>
      <c r="T19" s="658"/>
    </row>
    <row r="20" spans="1:32" x14ac:dyDescent="0.15">
      <c r="A20" s="567"/>
      <c r="C20" s="668"/>
      <c r="D20" s="669"/>
      <c r="E20" s="669"/>
      <c r="F20" s="669"/>
      <c r="G20" s="669"/>
      <c r="H20" s="669"/>
      <c r="I20" s="669"/>
      <c r="J20" s="669"/>
      <c r="K20" s="669"/>
      <c r="L20" s="669"/>
      <c r="M20" s="669"/>
      <c r="N20" s="669"/>
      <c r="O20" s="669"/>
      <c r="P20" s="669"/>
      <c r="Q20" s="669"/>
      <c r="R20" s="670"/>
      <c r="T20" s="658"/>
    </row>
    <row r="21" spans="1:32" x14ac:dyDescent="0.15">
      <c r="A21" s="567"/>
      <c r="C21" s="671"/>
      <c r="R21" s="672"/>
      <c r="T21" s="658"/>
    </row>
    <row r="22" spans="1:32" x14ac:dyDescent="0.15">
      <c r="A22" s="567"/>
      <c r="C22" s="671"/>
      <c r="R22" s="672"/>
      <c r="T22" s="658"/>
    </row>
    <row r="23" spans="1:32" x14ac:dyDescent="0.15">
      <c r="A23" s="567"/>
      <c r="C23" s="671"/>
      <c r="R23" s="672"/>
      <c r="T23" s="658"/>
    </row>
    <row r="24" spans="1:32" x14ac:dyDescent="0.15">
      <c r="A24" s="567"/>
      <c r="C24" s="671"/>
      <c r="R24" s="672"/>
      <c r="T24" s="658"/>
    </row>
    <row r="25" spans="1:32" x14ac:dyDescent="0.15">
      <c r="A25" s="567"/>
      <c r="C25" s="671"/>
      <c r="R25" s="672"/>
      <c r="T25" s="658"/>
    </row>
    <row r="26" spans="1:32" x14ac:dyDescent="0.15">
      <c r="A26" s="567"/>
      <c r="C26" s="671"/>
      <c r="R26" s="672"/>
      <c r="T26" s="658"/>
    </row>
    <row r="27" spans="1:32" x14ac:dyDescent="0.15">
      <c r="A27" s="567"/>
      <c r="C27" s="671"/>
      <c r="R27" s="672"/>
      <c r="T27" s="658"/>
    </row>
    <row r="28" spans="1:32" x14ac:dyDescent="0.15">
      <c r="A28" s="567"/>
      <c r="C28" s="671"/>
      <c r="R28" s="672"/>
      <c r="T28" s="658"/>
    </row>
    <row r="29" spans="1:32" x14ac:dyDescent="0.15">
      <c r="A29" s="567"/>
      <c r="C29" s="671"/>
      <c r="R29" s="672"/>
      <c r="T29" s="658"/>
    </row>
    <row r="30" spans="1:32" x14ac:dyDescent="0.15">
      <c r="A30" s="567"/>
      <c r="C30" s="671"/>
      <c r="R30" s="672"/>
      <c r="T30" s="658"/>
    </row>
    <row r="31" spans="1:32" x14ac:dyDescent="0.15">
      <c r="A31" s="567"/>
      <c r="C31" s="671"/>
      <c r="R31" s="672"/>
      <c r="T31" s="658"/>
    </row>
    <row r="32" spans="1:32" x14ac:dyDescent="0.15">
      <c r="A32" s="567"/>
      <c r="C32" s="671"/>
      <c r="R32" s="672"/>
      <c r="T32" s="658"/>
    </row>
    <row r="33" spans="1:31" x14ac:dyDescent="0.15">
      <c r="A33" s="567"/>
      <c r="C33" s="671"/>
      <c r="R33" s="672"/>
      <c r="T33" s="658"/>
    </row>
    <row r="34" spans="1:31" x14ac:dyDescent="0.15">
      <c r="A34" s="567"/>
      <c r="C34" s="671"/>
      <c r="R34" s="672"/>
      <c r="T34" s="658"/>
    </row>
    <row r="35" spans="1:31" x14ac:dyDescent="0.15">
      <c r="A35" s="567"/>
      <c r="C35" s="671"/>
      <c r="R35" s="672"/>
      <c r="T35" s="658"/>
    </row>
    <row r="36" spans="1:31" x14ac:dyDescent="0.15">
      <c r="A36" s="567"/>
      <c r="C36" s="671"/>
      <c r="R36" s="672"/>
      <c r="T36" s="658"/>
    </row>
    <row r="37" spans="1:31" x14ac:dyDescent="0.15">
      <c r="A37" s="567"/>
      <c r="C37" s="671"/>
      <c r="R37" s="672"/>
      <c r="T37" s="658"/>
    </row>
    <row r="38" spans="1:31" x14ac:dyDescent="0.15">
      <c r="A38" s="567"/>
      <c r="C38" s="671"/>
      <c r="R38" s="672"/>
      <c r="T38" s="658"/>
    </row>
    <row r="39" spans="1:31" x14ac:dyDescent="0.15">
      <c r="A39" s="567"/>
      <c r="C39" s="671"/>
      <c r="R39" s="672"/>
      <c r="T39" s="658"/>
    </row>
    <row r="40" spans="1:31" x14ac:dyDescent="0.15">
      <c r="A40" s="567"/>
      <c r="C40" s="671"/>
      <c r="R40" s="672"/>
      <c r="T40" s="658"/>
    </row>
    <row r="41" spans="1:31" x14ac:dyDescent="0.15">
      <c r="A41" s="567"/>
      <c r="C41" s="671"/>
      <c r="R41" s="672"/>
      <c r="T41" s="658"/>
    </row>
    <row r="42" spans="1:31" x14ac:dyDescent="0.15">
      <c r="A42" s="567"/>
      <c r="C42" s="671"/>
      <c r="R42" s="672"/>
      <c r="T42" s="658"/>
      <c r="AC42" s="651"/>
      <c r="AD42" s="651"/>
      <c r="AE42" s="651"/>
    </row>
    <row r="43" spans="1:31" ht="12.95" customHeight="1" x14ac:dyDescent="0.15">
      <c r="A43" s="567"/>
      <c r="C43" s="673"/>
      <c r="D43" s="664"/>
      <c r="E43" s="664"/>
      <c r="F43" s="664"/>
      <c r="G43" s="664"/>
      <c r="H43" s="664"/>
      <c r="I43" s="664"/>
      <c r="J43" s="664"/>
      <c r="K43" s="664"/>
      <c r="L43" s="664"/>
      <c r="M43" s="664"/>
      <c r="N43" s="1608"/>
      <c r="O43" s="1608"/>
      <c r="P43" s="1608"/>
      <c r="Q43" s="1608"/>
      <c r="R43" s="1609"/>
      <c r="T43" s="658"/>
    </row>
    <row r="44" spans="1:31" ht="12.95" customHeight="1" x14ac:dyDescent="0.15">
      <c r="A44" s="567"/>
      <c r="C44" s="671"/>
      <c r="N44" s="1608"/>
      <c r="O44" s="1608"/>
      <c r="P44" s="1608"/>
      <c r="Q44" s="1608"/>
      <c r="R44" s="1609"/>
      <c r="T44" s="658"/>
    </row>
    <row r="45" spans="1:31" ht="12.95" customHeight="1" x14ac:dyDescent="0.15">
      <c r="A45" s="567"/>
      <c r="C45" s="671"/>
      <c r="N45" s="1608"/>
      <c r="O45" s="1608"/>
      <c r="P45" s="1608"/>
      <c r="Q45" s="1608"/>
      <c r="R45" s="1609"/>
      <c r="T45" s="658"/>
    </row>
    <row r="46" spans="1:31" ht="12.95" customHeight="1" x14ac:dyDescent="0.15">
      <c r="A46" s="567"/>
      <c r="C46" s="673"/>
      <c r="D46" s="664"/>
      <c r="E46" s="664"/>
      <c r="F46" s="664"/>
      <c r="G46" s="664"/>
      <c r="H46" s="664"/>
      <c r="I46" s="664"/>
      <c r="J46" s="664"/>
      <c r="K46" s="664"/>
      <c r="L46" s="664"/>
      <c r="M46" s="664"/>
      <c r="N46" s="1608"/>
      <c r="O46" s="1608"/>
      <c r="P46" s="1608"/>
      <c r="Q46" s="1608"/>
      <c r="R46" s="1609"/>
      <c r="T46" s="658"/>
    </row>
    <row r="47" spans="1:31" ht="12.95" customHeight="1" x14ac:dyDescent="0.15">
      <c r="A47" s="567"/>
      <c r="C47" s="673"/>
      <c r="D47" s="664"/>
      <c r="E47" s="664"/>
      <c r="F47" s="664"/>
      <c r="G47" s="664"/>
      <c r="H47" s="664"/>
      <c r="I47" s="664"/>
      <c r="J47" s="664"/>
      <c r="K47" s="664"/>
      <c r="L47" s="664"/>
      <c r="M47" s="664"/>
      <c r="N47" s="1608"/>
      <c r="O47" s="1608"/>
      <c r="P47" s="1608"/>
      <c r="Q47" s="1608"/>
      <c r="R47" s="1609"/>
      <c r="T47" s="658"/>
    </row>
    <row r="48" spans="1:31" ht="12.95" customHeight="1" x14ac:dyDescent="0.15">
      <c r="A48" s="567"/>
      <c r="C48" s="673"/>
      <c r="D48" s="664"/>
      <c r="E48" s="664"/>
      <c r="F48" s="664"/>
      <c r="G48" s="664"/>
      <c r="H48" s="664"/>
      <c r="I48" s="664"/>
      <c r="J48" s="664"/>
      <c r="K48" s="664"/>
      <c r="L48" s="664"/>
      <c r="M48" s="664"/>
      <c r="N48" s="1608"/>
      <c r="O48" s="1608"/>
      <c r="P48" s="1608"/>
      <c r="Q48" s="1608"/>
      <c r="R48" s="1609"/>
      <c r="T48" s="658"/>
    </row>
    <row r="49" spans="1:20" ht="12.95" customHeight="1" x14ac:dyDescent="0.15">
      <c r="A49" s="567"/>
      <c r="C49" s="673"/>
      <c r="D49" s="664"/>
      <c r="E49" s="664"/>
      <c r="F49" s="664"/>
      <c r="G49" s="664"/>
      <c r="H49" s="664"/>
      <c r="I49" s="664"/>
      <c r="J49" s="664"/>
      <c r="K49" s="664"/>
      <c r="L49" s="664"/>
      <c r="M49" s="664"/>
      <c r="N49" s="1608"/>
      <c r="O49" s="1608"/>
      <c r="P49" s="1608"/>
      <c r="Q49" s="1608"/>
      <c r="R49" s="1609"/>
      <c r="T49" s="658"/>
    </row>
    <row r="50" spans="1:20" x14ac:dyDescent="0.15">
      <c r="A50" s="567"/>
      <c r="C50" s="671"/>
      <c r="R50" s="672"/>
      <c r="T50" s="658"/>
    </row>
    <row r="51" spans="1:20" x14ac:dyDescent="0.15">
      <c r="A51" s="567"/>
      <c r="C51" s="671"/>
      <c r="R51" s="672"/>
      <c r="T51" s="658"/>
    </row>
    <row r="52" spans="1:20" x14ac:dyDescent="0.15">
      <c r="A52" s="567"/>
      <c r="C52" s="671"/>
      <c r="R52" s="672"/>
      <c r="T52" s="658"/>
    </row>
    <row r="53" spans="1:20" x14ac:dyDescent="0.15">
      <c r="A53" s="567"/>
      <c r="C53" s="671"/>
      <c r="R53" s="672"/>
      <c r="T53" s="658"/>
    </row>
    <row r="54" spans="1:20" x14ac:dyDescent="0.15">
      <c r="A54" s="567"/>
      <c r="C54" s="671"/>
      <c r="R54" s="672"/>
      <c r="T54" s="658"/>
    </row>
    <row r="55" spans="1:20" x14ac:dyDescent="0.15">
      <c r="A55" s="567"/>
      <c r="C55" s="671"/>
      <c r="R55" s="672"/>
      <c r="T55" s="658"/>
    </row>
    <row r="56" spans="1:20" x14ac:dyDescent="0.15">
      <c r="A56" s="567"/>
      <c r="C56" s="671"/>
      <c r="R56" s="672"/>
      <c r="T56" s="658"/>
    </row>
    <row r="57" spans="1:20" x14ac:dyDescent="0.15">
      <c r="A57" s="567"/>
      <c r="C57" s="674"/>
      <c r="D57" s="675"/>
      <c r="E57" s="675"/>
      <c r="F57" s="675"/>
      <c r="G57" s="675"/>
      <c r="H57" s="675"/>
      <c r="I57" s="675"/>
      <c r="J57" s="675"/>
      <c r="K57" s="675"/>
      <c r="L57" s="675"/>
      <c r="M57" s="675"/>
      <c r="N57" s="675"/>
      <c r="O57" s="675"/>
      <c r="P57" s="675"/>
      <c r="Q57" s="675"/>
      <c r="R57" s="676"/>
      <c r="T57" s="658"/>
    </row>
    <row r="58" spans="1:20" ht="14.25" thickBot="1" x14ac:dyDescent="0.2">
      <c r="A58" s="677"/>
      <c r="B58" s="659"/>
      <c r="C58" s="678"/>
      <c r="D58" s="659"/>
      <c r="E58" s="659"/>
      <c r="F58" s="659"/>
      <c r="G58" s="659"/>
      <c r="H58" s="659"/>
      <c r="I58" s="659"/>
      <c r="J58" s="659"/>
      <c r="K58" s="659"/>
      <c r="L58" s="659"/>
      <c r="M58" s="659"/>
      <c r="N58" s="659"/>
      <c r="O58" s="659"/>
      <c r="P58" s="659"/>
      <c r="Q58" s="659"/>
      <c r="R58" s="659"/>
      <c r="S58" s="659"/>
      <c r="T58" s="679"/>
    </row>
    <row r="59" spans="1:20" x14ac:dyDescent="0.15">
      <c r="A59" s="811"/>
      <c r="B59" s="811"/>
      <c r="C59" s="811"/>
      <c r="D59" s="811"/>
      <c r="E59" s="811"/>
      <c r="F59" s="811"/>
      <c r="G59" s="811"/>
      <c r="H59" s="811"/>
      <c r="I59" s="811"/>
      <c r="J59" s="811"/>
      <c r="K59" s="811"/>
      <c r="L59" s="811"/>
      <c r="M59" s="811"/>
      <c r="N59" s="811"/>
      <c r="O59" s="811"/>
      <c r="P59" s="811"/>
      <c r="Q59" s="811"/>
      <c r="R59" s="811"/>
      <c r="S59" s="811"/>
      <c r="T59" s="811"/>
    </row>
  </sheetData>
  <sheetProtection algorithmName="SHA-512" hashValue="rmKs6TmbRl+WyIAQmZuJiXp5CSMd5TLxWO3bDuzVPnqa6RQrqUdO30v3IP5r4pJyEIf/B90fyH1mTZFlKD782A==" saltValue="F3cPr+vJJXBT/R38aItpJw==" spinCount="100000" sheet="1" formatColumns="0" formatRows="0" insertColumns="0" insertRows="0" deleteColumns="0" deleteRows="0"/>
  <mergeCells count="23">
    <mergeCell ref="C16:M16"/>
    <mergeCell ref="S1:T1"/>
    <mergeCell ref="Q6:S6"/>
    <mergeCell ref="N14:R14"/>
    <mergeCell ref="N15:R15"/>
    <mergeCell ref="A7:S7"/>
    <mergeCell ref="C13:M13"/>
    <mergeCell ref="C14:M14"/>
    <mergeCell ref="C15:M15"/>
    <mergeCell ref="N13:R13"/>
    <mergeCell ref="N16:R16"/>
    <mergeCell ref="O5:S5"/>
    <mergeCell ref="A1:B1"/>
    <mergeCell ref="C1:E1"/>
    <mergeCell ref="C17:M17"/>
    <mergeCell ref="N49:R49"/>
    <mergeCell ref="N47:R47"/>
    <mergeCell ref="N46:R46"/>
    <mergeCell ref="N43:R43"/>
    <mergeCell ref="N45:R45"/>
    <mergeCell ref="N44:R44"/>
    <mergeCell ref="N48:R48"/>
    <mergeCell ref="N17:R17"/>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xr:uid="{BC7DE1C2-50FB-4DD0-B297-B390663BD936}">
      <formula1>"確認して✓をご選択ください,✓"</formula1>
    </dataValidation>
  </dataValidations>
  <hyperlinks>
    <hyperlink ref="A1" location="はじめに!A1" display="＜はじめにへ" xr:uid="{3BC59D33-04FE-42B6-A82E-ACBDEB8BE742}"/>
    <hyperlink ref="S1:T1" location="おわりに!Print_Area" display="おわりにへ" xr:uid="{CA980A35-D40F-4764-B61C-2439DCEF98BF}"/>
    <hyperlink ref="A1:B1" location="入力シート!Print_Area" display="＜入力シートへ" xr:uid="{B7873517-48F8-4668-A125-67E0D95FF4CB}"/>
  </hyperlinks>
  <pageMargins left="0.74803149606299213" right="0.27559055118110237" top="0.27559055118110237" bottom="0.31496062992125984" header="0.19685039370078741" footer="0.19685039370078741"/>
  <pageSetup paperSize="9" scale="78"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3.5" x14ac:dyDescent="0.15"/>
  <cols>
    <col min="1" max="1" width="7.625" style="488" customWidth="1"/>
    <col min="2" max="2" width="9" style="488" customWidth="1"/>
    <col min="3" max="3" width="2.5" style="488" customWidth="1"/>
    <col min="4" max="18" width="9" style="488"/>
    <col min="19" max="19" width="7.625" style="488" customWidth="1"/>
    <col min="20" max="20" width="0.5" style="488" customWidth="1"/>
    <col min="21" max="25" width="9" style="488"/>
    <col min="26" max="29" width="9" style="488" hidden="1" customWidth="1"/>
    <col min="30" max="16384" width="9" style="488"/>
  </cols>
  <sheetData>
    <row r="1" spans="1:29" ht="20.100000000000001" customHeight="1" thickBot="1" x14ac:dyDescent="0.2">
      <c r="A1" s="1605" t="s">
        <v>216</v>
      </c>
      <c r="B1" s="1605"/>
      <c r="C1" s="1111"/>
      <c r="D1" s="1111"/>
      <c r="E1" s="1111"/>
      <c r="F1" s="2"/>
      <c r="G1" s="651"/>
      <c r="H1" s="2"/>
      <c r="I1" s="21"/>
      <c r="J1" s="634" t="s">
        <v>644</v>
      </c>
      <c r="K1" s="447">
        <f>SUM(AC15:AC15)</f>
        <v>1</v>
      </c>
      <c r="L1" s="2" t="s">
        <v>1</v>
      </c>
      <c r="R1" s="1597" t="s">
        <v>542</v>
      </c>
      <c r="S1" s="1597"/>
      <c r="T1" s="209"/>
    </row>
    <row r="2" spans="1:29" ht="14.25" thickTop="1" x14ac:dyDescent="0.15">
      <c r="A2" s="636"/>
      <c r="B2" s="636"/>
      <c r="C2" s="636"/>
      <c r="D2" s="636"/>
      <c r="E2" s="636"/>
      <c r="F2" s="636"/>
      <c r="G2" s="636"/>
      <c r="H2" s="636"/>
      <c r="I2" s="636"/>
      <c r="J2" s="636"/>
      <c r="K2" s="636"/>
      <c r="L2" s="636"/>
      <c r="M2" s="636"/>
      <c r="N2" s="636"/>
      <c r="O2" s="636"/>
      <c r="P2" s="636"/>
      <c r="Q2" s="636"/>
      <c r="R2" s="636"/>
      <c r="S2" s="636"/>
      <c r="T2" s="637" t="s">
        <v>583</v>
      </c>
    </row>
    <row r="3" spans="1:29" x14ac:dyDescent="0.15">
      <c r="A3" s="636"/>
      <c r="B3" s="636"/>
      <c r="C3" s="636"/>
      <c r="D3" s="636"/>
      <c r="E3" s="636"/>
      <c r="F3" s="636"/>
      <c r="G3" s="636"/>
      <c r="H3" s="636"/>
      <c r="I3" s="636"/>
      <c r="J3" s="636"/>
      <c r="K3" s="636"/>
      <c r="L3" s="636"/>
      <c r="M3" s="636"/>
      <c r="N3" s="636"/>
      <c r="O3" s="636"/>
      <c r="P3" s="636"/>
      <c r="Q3" s="636"/>
      <c r="R3" s="636"/>
      <c r="S3" s="636"/>
      <c r="T3" s="636"/>
    </row>
    <row r="4" spans="1:29" ht="14.25" thickBot="1" x14ac:dyDescent="0.2">
      <c r="A4" s="636"/>
      <c r="B4" s="636"/>
      <c r="C4" s="636"/>
      <c r="D4" s="636"/>
      <c r="E4" s="636"/>
      <c r="F4" s="636"/>
      <c r="G4" s="636"/>
      <c r="H4" s="636"/>
      <c r="I4" s="636"/>
      <c r="J4" s="636"/>
      <c r="K4" s="636"/>
      <c r="L4" s="636"/>
      <c r="M4" s="638" t="s">
        <v>544</v>
      </c>
      <c r="N4" s="636"/>
      <c r="O4" s="636"/>
      <c r="P4" s="636"/>
      <c r="Q4" s="636"/>
      <c r="R4" s="636"/>
      <c r="S4" s="636"/>
      <c r="T4" s="636"/>
    </row>
    <row r="5" spans="1:29" ht="18.75" customHeight="1" x14ac:dyDescent="0.15">
      <c r="A5" s="639"/>
      <c r="B5" s="640"/>
      <c r="C5" s="640"/>
      <c r="D5" s="640"/>
      <c r="E5" s="640"/>
      <c r="F5" s="640"/>
      <c r="G5" s="640"/>
      <c r="H5" s="640"/>
      <c r="I5" s="640"/>
      <c r="J5" s="640"/>
      <c r="K5" s="640"/>
      <c r="L5" s="640"/>
      <c r="M5" s="640"/>
      <c r="N5" s="660"/>
      <c r="O5" s="1598" t="str">
        <f>IF(入力シート!E10="","",入力シート!E10)</f>
        <v/>
      </c>
      <c r="P5" s="1598"/>
      <c r="Q5" s="1598"/>
      <c r="R5" s="1598"/>
      <c r="S5" s="1598"/>
      <c r="T5" s="641"/>
    </row>
    <row r="6" spans="1:29" ht="22.5" customHeight="1" x14ac:dyDescent="0.2">
      <c r="A6" s="642"/>
      <c r="B6" s="636"/>
      <c r="C6" s="636"/>
      <c r="D6" s="636"/>
      <c r="E6" s="636"/>
      <c r="F6" s="636"/>
      <c r="G6" s="636"/>
      <c r="H6" s="636"/>
      <c r="I6" s="636"/>
      <c r="J6" s="636"/>
      <c r="K6" s="636"/>
      <c r="L6" s="636"/>
      <c r="M6" s="636"/>
      <c r="N6" s="680"/>
      <c r="O6" s="643" t="s">
        <v>545</v>
      </c>
      <c r="P6" s="644"/>
      <c r="Q6" s="1599" t="str">
        <f>IF(入力シート!E19="","",入力シート!E19)</f>
        <v/>
      </c>
      <c r="R6" s="1599"/>
      <c r="S6" s="1599"/>
      <c r="T6" s="645"/>
    </row>
    <row r="7" spans="1:29" ht="14.25" x14ac:dyDescent="0.15">
      <c r="A7" s="1600" t="s">
        <v>584</v>
      </c>
      <c r="B7" s="1601"/>
      <c r="C7" s="1601"/>
      <c r="D7" s="1601"/>
      <c r="E7" s="1601"/>
      <c r="F7" s="1601"/>
      <c r="G7" s="1601"/>
      <c r="H7" s="1601"/>
      <c r="I7" s="1601"/>
      <c r="J7" s="1601"/>
      <c r="K7" s="1601"/>
      <c r="L7" s="1601"/>
      <c r="M7" s="1601"/>
      <c r="N7" s="1601"/>
      <c r="O7" s="1601"/>
      <c r="P7" s="1601"/>
      <c r="Q7" s="1601"/>
      <c r="R7" s="1601"/>
      <c r="S7" s="1601"/>
      <c r="T7" s="645"/>
      <c r="Z7" s="651" t="s">
        <v>257</v>
      </c>
      <c r="AA7" s="651" t="s">
        <v>573</v>
      </c>
      <c r="AC7" s="651" t="s">
        <v>308</v>
      </c>
    </row>
    <row r="8" spans="1:29" ht="14.25" x14ac:dyDescent="0.15">
      <c r="A8" s="1602" t="s">
        <v>585</v>
      </c>
      <c r="B8" s="1603"/>
      <c r="C8" s="1603"/>
      <c r="D8" s="1603"/>
      <c r="E8" s="1603"/>
      <c r="F8" s="1603"/>
      <c r="G8" s="1603"/>
      <c r="H8" s="1603"/>
      <c r="I8" s="1603"/>
      <c r="J8" s="1603"/>
      <c r="K8" s="1603"/>
      <c r="L8" s="1603"/>
      <c r="M8" s="1603"/>
      <c r="N8" s="1603"/>
      <c r="O8" s="1603"/>
      <c r="P8" s="1603"/>
      <c r="Q8" s="1603"/>
      <c r="R8" s="1603"/>
      <c r="S8" s="1603"/>
      <c r="T8" s="645"/>
    </row>
    <row r="9" spans="1:29" x14ac:dyDescent="0.15">
      <c r="A9" s="681"/>
      <c r="B9" s="653"/>
      <c r="C9" s="653"/>
      <c r="D9" s="653"/>
      <c r="E9" s="653"/>
      <c r="F9" s="653"/>
      <c r="G9" s="653"/>
      <c r="H9" s="653"/>
      <c r="I9" s="653"/>
      <c r="J9" s="653"/>
      <c r="K9" s="653"/>
      <c r="L9" s="653"/>
      <c r="M9" s="653"/>
      <c r="N9" s="653"/>
      <c r="O9" s="653"/>
      <c r="P9" s="653"/>
      <c r="Q9" s="653"/>
      <c r="R9" s="653"/>
      <c r="S9" s="653"/>
      <c r="T9" s="645"/>
    </row>
    <row r="10" spans="1:29" ht="16.5" x14ac:dyDescent="0.15">
      <c r="A10" s="681"/>
      <c r="B10" s="653"/>
      <c r="C10" s="650" t="s">
        <v>586</v>
      </c>
      <c r="D10" s="636"/>
      <c r="E10" s="653"/>
      <c r="F10" s="653"/>
      <c r="G10" s="653"/>
      <c r="H10" s="653"/>
      <c r="I10" s="653"/>
      <c r="J10" s="653"/>
      <c r="K10" s="653"/>
      <c r="L10" s="653"/>
      <c r="M10" s="653"/>
      <c r="N10" s="653"/>
      <c r="O10" s="653"/>
      <c r="P10" s="653"/>
      <c r="Q10" s="653"/>
      <c r="R10" s="653"/>
      <c r="S10" s="653"/>
      <c r="T10" s="645"/>
    </row>
    <row r="11" spans="1:29" ht="16.5" x14ac:dyDescent="0.15">
      <c r="A11" s="681"/>
      <c r="B11" s="653"/>
      <c r="C11" s="662" t="s">
        <v>762</v>
      </c>
      <c r="D11" s="636"/>
      <c r="E11" s="653"/>
      <c r="F11" s="653"/>
      <c r="G11" s="653"/>
      <c r="H11" s="653"/>
      <c r="I11" s="653"/>
      <c r="J11" s="653"/>
      <c r="K11" s="653"/>
      <c r="L11" s="653"/>
      <c r="M11" s="653"/>
      <c r="N11" s="653"/>
      <c r="O11" s="653"/>
      <c r="P11" s="653"/>
      <c r="Q11" s="653"/>
      <c r="R11" s="653"/>
      <c r="S11" s="653"/>
      <c r="T11" s="645"/>
    </row>
    <row r="12" spans="1:29" ht="16.5" customHeight="1" x14ac:dyDescent="0.15">
      <c r="A12" s="642"/>
      <c r="B12" s="636"/>
      <c r="C12" s="650" t="s">
        <v>735</v>
      </c>
      <c r="D12" s="650"/>
      <c r="E12" s="636"/>
      <c r="F12" s="636"/>
      <c r="G12" s="636"/>
      <c r="H12" s="636"/>
      <c r="I12" s="636"/>
      <c r="J12" s="636"/>
      <c r="K12" s="636"/>
      <c r="L12" s="636"/>
      <c r="M12" s="636"/>
      <c r="N12" s="636"/>
      <c r="O12" s="636"/>
      <c r="P12" s="636"/>
      <c r="Q12" s="636"/>
      <c r="R12" s="636"/>
      <c r="S12" s="636"/>
      <c r="T12" s="645"/>
    </row>
    <row r="13" spans="1:29" x14ac:dyDescent="0.15">
      <c r="A13" s="681"/>
      <c r="B13" s="653"/>
      <c r="C13" s="636"/>
      <c r="D13" s="636"/>
      <c r="E13" s="653"/>
      <c r="F13" s="653"/>
      <c r="G13" s="653"/>
      <c r="H13" s="653"/>
      <c r="I13" s="653"/>
      <c r="J13" s="653"/>
      <c r="K13" s="653"/>
      <c r="L13" s="653"/>
      <c r="M13" s="653"/>
      <c r="N13" s="653"/>
      <c r="O13" s="653"/>
      <c r="P13" s="653"/>
      <c r="Q13" s="653"/>
      <c r="R13" s="653"/>
      <c r="S13" s="653"/>
      <c r="T13" s="645"/>
    </row>
    <row r="14" spans="1:29" ht="20.25" thickBot="1" x14ac:dyDescent="0.2">
      <c r="A14" s="642"/>
      <c r="B14" s="636"/>
      <c r="C14" s="650" t="s">
        <v>766</v>
      </c>
      <c r="D14" s="636"/>
      <c r="E14" s="636"/>
      <c r="F14" s="636"/>
      <c r="G14" s="636"/>
      <c r="H14" s="636"/>
      <c r="I14" s="636"/>
      <c r="J14" s="636"/>
      <c r="K14" s="636"/>
      <c r="L14" s="653"/>
      <c r="M14" s="653"/>
      <c r="N14" s="653"/>
      <c r="O14" s="653"/>
      <c r="P14" s="653"/>
      <c r="Q14" s="636"/>
      <c r="R14" s="636"/>
      <c r="S14" s="636"/>
      <c r="T14" s="645"/>
    </row>
    <row r="15" spans="1:29" ht="15.6" customHeight="1" thickBot="1" x14ac:dyDescent="0.2">
      <c r="A15" s="642"/>
      <c r="B15" s="636"/>
      <c r="C15" s="682">
        <v>1</v>
      </c>
      <c r="D15" s="1628" t="s">
        <v>587</v>
      </c>
      <c r="E15" s="1629"/>
      <c r="F15" s="1629"/>
      <c r="G15" s="1629"/>
      <c r="H15" s="1629"/>
      <c r="I15" s="1629"/>
      <c r="J15" s="1629"/>
      <c r="K15" s="1629"/>
      <c r="L15" s="1626" t="s">
        <v>753</v>
      </c>
      <c r="M15" s="1626"/>
      <c r="N15" s="1626"/>
      <c r="O15" s="1626"/>
      <c r="P15" s="1627"/>
      <c r="Q15" s="636"/>
      <c r="R15" s="636"/>
      <c r="S15" s="636"/>
      <c r="T15" s="645"/>
      <c r="Z15" s="488">
        <v>1</v>
      </c>
      <c r="AA15" s="488">
        <f>IF(OR(L15="",L15="確認して✓をご選択ください"),0,1)</f>
        <v>0</v>
      </c>
      <c r="AC15" s="488">
        <f>Z15-AA15</f>
        <v>1</v>
      </c>
    </row>
    <row r="16" spans="1:29" x14ac:dyDescent="0.15">
      <c r="A16" s="642"/>
      <c r="B16" s="636"/>
      <c r="C16" s="636"/>
      <c r="D16" s="636"/>
      <c r="E16" s="636"/>
      <c r="F16" s="636"/>
      <c r="G16" s="636"/>
      <c r="H16" s="636"/>
      <c r="I16" s="636"/>
      <c r="J16" s="636"/>
      <c r="K16" s="636"/>
      <c r="L16" s="636"/>
      <c r="M16" s="636"/>
      <c r="N16" s="636"/>
      <c r="O16" s="636"/>
      <c r="P16" s="636"/>
      <c r="Q16" s="636"/>
      <c r="R16" s="636"/>
      <c r="S16" s="636"/>
      <c r="T16" s="645"/>
    </row>
    <row r="17" spans="1:20" x14ac:dyDescent="0.15">
      <c r="A17" s="642"/>
      <c r="B17" s="636" t="s">
        <v>588</v>
      </c>
      <c r="C17" s="636"/>
      <c r="D17" s="636"/>
      <c r="E17" s="636"/>
      <c r="F17" s="636"/>
      <c r="G17" s="636"/>
      <c r="H17" s="636"/>
      <c r="I17" s="636"/>
      <c r="J17" s="636"/>
      <c r="K17" s="636"/>
      <c r="L17" s="636"/>
      <c r="M17" s="636"/>
      <c r="N17" s="636"/>
      <c r="O17" s="636"/>
      <c r="P17" s="636"/>
      <c r="Q17" s="636"/>
      <c r="R17" s="636"/>
      <c r="S17" s="636"/>
      <c r="T17" s="645"/>
    </row>
    <row r="18" spans="1:20" x14ac:dyDescent="0.15">
      <c r="A18" s="642"/>
      <c r="B18" s="683"/>
      <c r="C18" s="684"/>
      <c r="D18" s="684"/>
      <c r="E18" s="684"/>
      <c r="F18" s="684"/>
      <c r="G18" s="684"/>
      <c r="H18" s="684"/>
      <c r="I18" s="684"/>
      <c r="J18" s="684"/>
      <c r="K18" s="684"/>
      <c r="L18" s="684"/>
      <c r="M18" s="684"/>
      <c r="N18" s="684"/>
      <c r="O18" s="684"/>
      <c r="P18" s="684"/>
      <c r="Q18" s="684"/>
      <c r="R18" s="685"/>
      <c r="S18" s="636"/>
      <c r="T18" s="645"/>
    </row>
    <row r="19" spans="1:20" x14ac:dyDescent="0.15">
      <c r="A19" s="642"/>
      <c r="B19" s="686"/>
      <c r="C19" s="636"/>
      <c r="D19" s="636"/>
      <c r="E19" s="636"/>
      <c r="F19" s="636"/>
      <c r="G19" s="636"/>
      <c r="H19" s="636"/>
      <c r="I19" s="636"/>
      <c r="J19" s="636"/>
      <c r="K19" s="636"/>
      <c r="L19" s="636"/>
      <c r="M19" s="636"/>
      <c r="N19" s="636"/>
      <c r="O19" s="636"/>
      <c r="P19" s="636"/>
      <c r="Q19" s="636"/>
      <c r="R19" s="687"/>
      <c r="S19" s="636"/>
      <c r="T19" s="645"/>
    </row>
    <row r="20" spans="1:20" x14ac:dyDescent="0.15">
      <c r="A20" s="642"/>
      <c r="B20" s="686"/>
      <c r="C20" s="636"/>
      <c r="D20" s="636"/>
      <c r="E20" s="636"/>
      <c r="F20" s="636"/>
      <c r="G20" s="636"/>
      <c r="H20" s="636"/>
      <c r="I20" s="636"/>
      <c r="J20" s="636"/>
      <c r="K20" s="636"/>
      <c r="L20" s="636"/>
      <c r="M20" s="636"/>
      <c r="N20" s="636"/>
      <c r="O20" s="636"/>
      <c r="P20" s="636"/>
      <c r="Q20" s="636"/>
      <c r="R20" s="687"/>
      <c r="S20" s="636"/>
      <c r="T20" s="645"/>
    </row>
    <row r="21" spans="1:20" x14ac:dyDescent="0.15">
      <c r="A21" s="642"/>
      <c r="B21" s="686"/>
      <c r="C21" s="636"/>
      <c r="D21" s="636"/>
      <c r="E21" s="636"/>
      <c r="F21" s="636"/>
      <c r="G21" s="636"/>
      <c r="H21" s="636"/>
      <c r="I21" s="636"/>
      <c r="J21" s="636"/>
      <c r="K21" s="636"/>
      <c r="L21" s="636"/>
      <c r="M21" s="636"/>
      <c r="N21" s="636"/>
      <c r="O21" s="636"/>
      <c r="P21" s="636"/>
      <c r="Q21" s="636"/>
      <c r="R21" s="687"/>
      <c r="S21" s="636"/>
      <c r="T21" s="645"/>
    </row>
    <row r="22" spans="1:20" x14ac:dyDescent="0.15">
      <c r="A22" s="642"/>
      <c r="B22" s="686"/>
      <c r="C22" s="636"/>
      <c r="D22" s="636"/>
      <c r="E22" s="636"/>
      <c r="F22" s="636"/>
      <c r="G22" s="636"/>
      <c r="H22" s="636"/>
      <c r="I22" s="636"/>
      <c r="J22" s="636"/>
      <c r="K22" s="636"/>
      <c r="L22" s="636"/>
      <c r="M22" s="636"/>
      <c r="N22" s="636"/>
      <c r="O22" s="636"/>
      <c r="P22" s="636"/>
      <c r="Q22" s="636"/>
      <c r="R22" s="687"/>
      <c r="S22" s="636"/>
      <c r="T22" s="645"/>
    </row>
    <row r="23" spans="1:20" x14ac:dyDescent="0.15">
      <c r="A23" s="642"/>
      <c r="B23" s="686"/>
      <c r="C23" s="636"/>
      <c r="D23" s="636"/>
      <c r="E23" s="636"/>
      <c r="F23" s="636"/>
      <c r="G23" s="636"/>
      <c r="H23" s="636"/>
      <c r="I23" s="636"/>
      <c r="J23" s="636"/>
      <c r="K23" s="636"/>
      <c r="L23" s="636"/>
      <c r="M23" s="636"/>
      <c r="N23" s="636"/>
      <c r="O23" s="636"/>
      <c r="P23" s="636"/>
      <c r="Q23" s="636"/>
      <c r="R23" s="687"/>
      <c r="S23" s="636"/>
      <c r="T23" s="645"/>
    </row>
    <row r="24" spans="1:20" x14ac:dyDescent="0.15">
      <c r="A24" s="642"/>
      <c r="B24" s="686"/>
      <c r="C24" s="636"/>
      <c r="D24" s="636"/>
      <c r="E24" s="636"/>
      <c r="F24" s="636"/>
      <c r="G24" s="636"/>
      <c r="H24" s="636"/>
      <c r="I24" s="636"/>
      <c r="J24" s="636"/>
      <c r="K24" s="636"/>
      <c r="L24" s="636"/>
      <c r="M24" s="636"/>
      <c r="N24" s="636"/>
      <c r="O24" s="636"/>
      <c r="P24" s="636"/>
      <c r="Q24" s="636"/>
      <c r="R24" s="687"/>
      <c r="S24" s="636"/>
      <c r="T24" s="645"/>
    </row>
    <row r="25" spans="1:20" x14ac:dyDescent="0.15">
      <c r="A25" s="642"/>
      <c r="B25" s="686"/>
      <c r="C25" s="636"/>
      <c r="D25" s="636"/>
      <c r="E25" s="636"/>
      <c r="F25" s="636"/>
      <c r="G25" s="636"/>
      <c r="H25" s="636"/>
      <c r="I25" s="636"/>
      <c r="J25" s="636"/>
      <c r="K25" s="636"/>
      <c r="L25" s="636"/>
      <c r="M25" s="636"/>
      <c r="N25" s="636"/>
      <c r="O25" s="636"/>
      <c r="P25" s="636"/>
      <c r="Q25" s="636"/>
      <c r="R25" s="687"/>
      <c r="S25" s="636"/>
      <c r="T25" s="645"/>
    </row>
    <row r="26" spans="1:20" x14ac:dyDescent="0.15">
      <c r="A26" s="642"/>
      <c r="B26" s="686"/>
      <c r="C26" s="636"/>
      <c r="D26" s="636"/>
      <c r="E26" s="636"/>
      <c r="F26" s="636"/>
      <c r="G26" s="636"/>
      <c r="H26" s="636"/>
      <c r="I26" s="636"/>
      <c r="J26" s="636"/>
      <c r="K26" s="636"/>
      <c r="L26" s="636"/>
      <c r="M26" s="636"/>
      <c r="N26" s="636"/>
      <c r="O26" s="636"/>
      <c r="P26" s="636"/>
      <c r="Q26" s="636"/>
      <c r="R26" s="687"/>
      <c r="S26" s="636"/>
      <c r="T26" s="645"/>
    </row>
    <row r="27" spans="1:20" x14ac:dyDescent="0.15">
      <c r="A27" s="642"/>
      <c r="B27" s="686"/>
      <c r="C27" s="636"/>
      <c r="D27" s="636"/>
      <c r="E27" s="636"/>
      <c r="F27" s="636"/>
      <c r="G27" s="636"/>
      <c r="H27" s="636"/>
      <c r="I27" s="636"/>
      <c r="J27" s="636"/>
      <c r="K27" s="636"/>
      <c r="L27" s="636"/>
      <c r="M27" s="636"/>
      <c r="N27" s="636"/>
      <c r="O27" s="636"/>
      <c r="P27" s="636"/>
      <c r="Q27" s="636"/>
      <c r="R27" s="687"/>
      <c r="S27" s="636"/>
      <c r="T27" s="645"/>
    </row>
    <row r="28" spans="1:20" x14ac:dyDescent="0.15">
      <c r="A28" s="642"/>
      <c r="B28" s="686"/>
      <c r="C28" s="636"/>
      <c r="D28" s="636"/>
      <c r="E28" s="636"/>
      <c r="F28" s="636"/>
      <c r="G28" s="636"/>
      <c r="H28" s="636"/>
      <c r="I28" s="636"/>
      <c r="J28" s="636"/>
      <c r="K28" s="636"/>
      <c r="L28" s="636"/>
      <c r="M28" s="636"/>
      <c r="N28" s="636"/>
      <c r="O28" s="636"/>
      <c r="P28" s="636"/>
      <c r="Q28" s="636"/>
      <c r="R28" s="687"/>
      <c r="S28" s="636"/>
      <c r="T28" s="645"/>
    </row>
    <row r="29" spans="1:20" x14ac:dyDescent="0.15">
      <c r="A29" s="642"/>
      <c r="B29" s="686"/>
      <c r="C29" s="636"/>
      <c r="D29" s="636"/>
      <c r="E29" s="636"/>
      <c r="F29" s="636"/>
      <c r="G29" s="636"/>
      <c r="H29" s="636"/>
      <c r="I29" s="636"/>
      <c r="J29" s="636"/>
      <c r="K29" s="636"/>
      <c r="L29" s="636"/>
      <c r="M29" s="636"/>
      <c r="N29" s="636"/>
      <c r="O29" s="636"/>
      <c r="P29" s="636"/>
      <c r="Q29" s="636"/>
      <c r="R29" s="687"/>
      <c r="S29" s="636"/>
      <c r="T29" s="645"/>
    </row>
    <row r="30" spans="1:20" x14ac:dyDescent="0.15">
      <c r="A30" s="642"/>
      <c r="B30" s="686"/>
      <c r="C30" s="636"/>
      <c r="D30" s="636"/>
      <c r="E30" s="636"/>
      <c r="F30" s="636"/>
      <c r="G30" s="636"/>
      <c r="H30" s="636"/>
      <c r="I30" s="636"/>
      <c r="J30" s="636"/>
      <c r="K30" s="636"/>
      <c r="L30" s="636"/>
      <c r="M30" s="636"/>
      <c r="N30" s="636"/>
      <c r="O30" s="636"/>
      <c r="P30" s="636"/>
      <c r="Q30" s="636"/>
      <c r="R30" s="687"/>
      <c r="S30" s="636"/>
      <c r="T30" s="645"/>
    </row>
    <row r="31" spans="1:20" x14ac:dyDescent="0.15">
      <c r="A31" s="642"/>
      <c r="B31" s="686"/>
      <c r="C31" s="636"/>
      <c r="D31" s="636"/>
      <c r="E31" s="636"/>
      <c r="F31" s="636"/>
      <c r="G31" s="636"/>
      <c r="H31" s="636"/>
      <c r="I31" s="636"/>
      <c r="J31" s="636"/>
      <c r="K31" s="636"/>
      <c r="L31" s="636"/>
      <c r="M31" s="636"/>
      <c r="N31" s="636"/>
      <c r="O31" s="636"/>
      <c r="P31" s="636"/>
      <c r="Q31" s="636"/>
      <c r="R31" s="687"/>
      <c r="S31" s="636"/>
      <c r="T31" s="645"/>
    </row>
    <row r="32" spans="1:20" x14ac:dyDescent="0.15">
      <c r="A32" s="642"/>
      <c r="B32" s="686"/>
      <c r="C32" s="636"/>
      <c r="D32" s="636"/>
      <c r="E32" s="636"/>
      <c r="F32" s="636"/>
      <c r="G32" s="636"/>
      <c r="H32" s="636"/>
      <c r="I32" s="636"/>
      <c r="J32" s="636"/>
      <c r="K32" s="636"/>
      <c r="L32" s="636"/>
      <c r="M32" s="636"/>
      <c r="N32" s="636"/>
      <c r="O32" s="636"/>
      <c r="P32" s="636"/>
      <c r="Q32" s="636"/>
      <c r="R32" s="687"/>
      <c r="S32" s="636"/>
      <c r="T32" s="645"/>
    </row>
    <row r="33" spans="1:20" x14ac:dyDescent="0.15">
      <c r="A33" s="642"/>
      <c r="B33" s="686"/>
      <c r="C33" s="636"/>
      <c r="D33" s="636"/>
      <c r="E33" s="636"/>
      <c r="F33" s="636"/>
      <c r="G33" s="636"/>
      <c r="H33" s="636"/>
      <c r="I33" s="636"/>
      <c r="J33" s="636"/>
      <c r="K33" s="636"/>
      <c r="L33" s="636"/>
      <c r="M33" s="636"/>
      <c r="N33" s="636"/>
      <c r="O33" s="636"/>
      <c r="P33" s="636"/>
      <c r="Q33" s="636"/>
      <c r="R33" s="687"/>
      <c r="S33" s="636"/>
      <c r="T33" s="645"/>
    </row>
    <row r="34" spans="1:20" x14ac:dyDescent="0.15">
      <c r="A34" s="642"/>
      <c r="B34" s="686"/>
      <c r="C34" s="636"/>
      <c r="D34" s="636"/>
      <c r="E34" s="636"/>
      <c r="F34" s="636"/>
      <c r="G34" s="636"/>
      <c r="H34" s="636"/>
      <c r="I34" s="636"/>
      <c r="J34" s="636"/>
      <c r="K34" s="636"/>
      <c r="L34" s="636"/>
      <c r="M34" s="636"/>
      <c r="N34" s="636"/>
      <c r="O34" s="636"/>
      <c r="P34" s="636"/>
      <c r="Q34" s="636"/>
      <c r="R34" s="687"/>
      <c r="S34" s="636"/>
      <c r="T34" s="645"/>
    </row>
    <row r="35" spans="1:20" x14ac:dyDescent="0.15">
      <c r="A35" s="642"/>
      <c r="B35" s="686"/>
      <c r="C35" s="636"/>
      <c r="D35" s="636"/>
      <c r="E35" s="636"/>
      <c r="F35" s="636"/>
      <c r="G35" s="636"/>
      <c r="H35" s="636"/>
      <c r="I35" s="636"/>
      <c r="J35" s="636"/>
      <c r="K35" s="636"/>
      <c r="L35" s="636"/>
      <c r="M35" s="636"/>
      <c r="N35" s="636"/>
      <c r="O35" s="636"/>
      <c r="P35" s="636"/>
      <c r="Q35" s="636"/>
      <c r="R35" s="687"/>
      <c r="S35" s="636"/>
      <c r="T35" s="645"/>
    </row>
    <row r="36" spans="1:20" x14ac:dyDescent="0.15">
      <c r="A36" s="642"/>
      <c r="B36" s="686"/>
      <c r="C36" s="636"/>
      <c r="D36" s="636"/>
      <c r="E36" s="636"/>
      <c r="F36" s="636"/>
      <c r="G36" s="636"/>
      <c r="H36" s="636"/>
      <c r="I36" s="636"/>
      <c r="J36" s="636"/>
      <c r="K36" s="636"/>
      <c r="L36" s="636"/>
      <c r="M36" s="636"/>
      <c r="N36" s="636"/>
      <c r="O36" s="636"/>
      <c r="P36" s="636"/>
      <c r="Q36" s="636"/>
      <c r="R36" s="687"/>
      <c r="S36" s="636"/>
      <c r="T36" s="645"/>
    </row>
    <row r="37" spans="1:20" x14ac:dyDescent="0.15">
      <c r="A37" s="642"/>
      <c r="B37" s="686"/>
      <c r="C37" s="636"/>
      <c r="D37" s="636"/>
      <c r="E37" s="636"/>
      <c r="F37" s="636"/>
      <c r="G37" s="636"/>
      <c r="H37" s="636"/>
      <c r="I37" s="636"/>
      <c r="J37" s="636"/>
      <c r="K37" s="636"/>
      <c r="L37" s="636"/>
      <c r="M37" s="636"/>
      <c r="N37" s="636"/>
      <c r="O37" s="636"/>
      <c r="P37" s="636"/>
      <c r="Q37" s="636"/>
      <c r="R37" s="687"/>
      <c r="S37" s="636"/>
      <c r="T37" s="645"/>
    </row>
    <row r="38" spans="1:20" x14ac:dyDescent="0.15">
      <c r="A38" s="642"/>
      <c r="B38" s="686"/>
      <c r="C38" s="636"/>
      <c r="D38" s="636"/>
      <c r="E38" s="636"/>
      <c r="F38" s="636"/>
      <c r="G38" s="636"/>
      <c r="H38" s="636"/>
      <c r="I38" s="636"/>
      <c r="J38" s="636"/>
      <c r="K38" s="636"/>
      <c r="L38" s="636"/>
      <c r="M38" s="636"/>
      <c r="N38" s="636"/>
      <c r="O38" s="636"/>
      <c r="P38" s="636"/>
      <c r="Q38" s="636"/>
      <c r="R38" s="687"/>
      <c r="S38" s="636"/>
      <c r="T38" s="645"/>
    </row>
    <row r="39" spans="1:20" x14ac:dyDescent="0.15">
      <c r="A39" s="642"/>
      <c r="B39" s="686"/>
      <c r="C39" s="636"/>
      <c r="D39" s="636"/>
      <c r="E39" s="636"/>
      <c r="F39" s="636"/>
      <c r="G39" s="636"/>
      <c r="H39" s="636"/>
      <c r="I39" s="636"/>
      <c r="J39" s="636"/>
      <c r="K39" s="636"/>
      <c r="L39" s="636"/>
      <c r="M39" s="636"/>
      <c r="N39" s="636"/>
      <c r="O39" s="636"/>
      <c r="P39" s="636"/>
      <c r="Q39" s="636"/>
      <c r="R39" s="687"/>
      <c r="S39" s="636"/>
      <c r="T39" s="645"/>
    </row>
    <row r="40" spans="1:20" x14ac:dyDescent="0.15">
      <c r="A40" s="642"/>
      <c r="B40" s="686"/>
      <c r="C40" s="636"/>
      <c r="D40" s="636"/>
      <c r="E40" s="636"/>
      <c r="F40" s="636"/>
      <c r="G40" s="636"/>
      <c r="H40" s="636"/>
      <c r="I40" s="636"/>
      <c r="J40" s="636"/>
      <c r="K40" s="636"/>
      <c r="L40" s="636"/>
      <c r="M40" s="636"/>
      <c r="N40" s="636"/>
      <c r="O40" s="636"/>
      <c r="P40" s="636"/>
      <c r="Q40" s="636"/>
      <c r="R40" s="687"/>
      <c r="S40" s="636"/>
      <c r="T40" s="645"/>
    </row>
    <row r="41" spans="1:20" x14ac:dyDescent="0.15">
      <c r="A41" s="642"/>
      <c r="B41" s="686"/>
      <c r="C41" s="636"/>
      <c r="D41" s="636"/>
      <c r="E41" s="636"/>
      <c r="F41" s="636"/>
      <c r="G41" s="636"/>
      <c r="H41" s="636"/>
      <c r="I41" s="636"/>
      <c r="J41" s="636"/>
      <c r="K41" s="636"/>
      <c r="L41" s="636"/>
      <c r="M41" s="636"/>
      <c r="N41" s="636"/>
      <c r="O41" s="636"/>
      <c r="P41" s="636"/>
      <c r="Q41" s="636"/>
      <c r="R41" s="687"/>
      <c r="S41" s="636"/>
      <c r="T41" s="645"/>
    </row>
    <row r="42" spans="1:20" x14ac:dyDescent="0.15">
      <c r="A42" s="642"/>
      <c r="B42" s="686"/>
      <c r="C42" s="636"/>
      <c r="D42" s="636"/>
      <c r="E42" s="636"/>
      <c r="F42" s="636"/>
      <c r="G42" s="636"/>
      <c r="H42" s="636"/>
      <c r="I42" s="636"/>
      <c r="J42" s="636"/>
      <c r="K42" s="636"/>
      <c r="L42" s="636"/>
      <c r="M42" s="636"/>
      <c r="N42" s="636"/>
      <c r="O42" s="636"/>
      <c r="P42" s="636"/>
      <c r="Q42" s="636"/>
      <c r="R42" s="687"/>
      <c r="S42" s="636"/>
      <c r="T42" s="645"/>
    </row>
    <row r="43" spans="1:20" x14ac:dyDescent="0.15">
      <c r="A43" s="642"/>
      <c r="B43" s="686"/>
      <c r="C43" s="636"/>
      <c r="D43" s="636"/>
      <c r="E43" s="636"/>
      <c r="F43" s="636"/>
      <c r="G43" s="636"/>
      <c r="H43" s="636"/>
      <c r="I43" s="636"/>
      <c r="J43" s="636"/>
      <c r="K43" s="636"/>
      <c r="L43" s="636"/>
      <c r="M43" s="636"/>
      <c r="N43" s="636"/>
      <c r="O43" s="636"/>
      <c r="P43" s="636"/>
      <c r="Q43" s="636"/>
      <c r="R43" s="687"/>
      <c r="S43" s="636"/>
      <c r="T43" s="645"/>
    </row>
    <row r="44" spans="1:20" x14ac:dyDescent="0.15">
      <c r="A44" s="642"/>
      <c r="B44" s="686"/>
      <c r="C44" s="636"/>
      <c r="D44" s="636"/>
      <c r="E44" s="636"/>
      <c r="F44" s="636"/>
      <c r="G44" s="636"/>
      <c r="H44" s="636"/>
      <c r="I44" s="636"/>
      <c r="J44" s="636"/>
      <c r="K44" s="636"/>
      <c r="L44" s="636"/>
      <c r="M44" s="636"/>
      <c r="N44" s="636"/>
      <c r="O44" s="636"/>
      <c r="P44" s="636"/>
      <c r="Q44" s="636"/>
      <c r="R44" s="687"/>
      <c r="S44" s="636"/>
      <c r="T44" s="645"/>
    </row>
    <row r="45" spans="1:20" x14ac:dyDescent="0.15">
      <c r="A45" s="642"/>
      <c r="B45" s="686"/>
      <c r="C45" s="636"/>
      <c r="D45" s="636"/>
      <c r="E45" s="636"/>
      <c r="F45" s="636"/>
      <c r="G45" s="636"/>
      <c r="H45" s="636"/>
      <c r="I45" s="636"/>
      <c r="J45" s="636"/>
      <c r="K45" s="636"/>
      <c r="L45" s="636"/>
      <c r="M45" s="636"/>
      <c r="N45" s="636"/>
      <c r="O45" s="636"/>
      <c r="P45" s="636"/>
      <c r="Q45" s="636"/>
      <c r="R45" s="687"/>
      <c r="S45" s="636"/>
      <c r="T45" s="645"/>
    </row>
    <row r="46" spans="1:20" x14ac:dyDescent="0.15">
      <c r="A46" s="642"/>
      <c r="B46" s="686"/>
      <c r="C46" s="636"/>
      <c r="D46" s="636"/>
      <c r="E46" s="636"/>
      <c r="F46" s="636"/>
      <c r="G46" s="636"/>
      <c r="H46" s="636"/>
      <c r="I46" s="636"/>
      <c r="J46" s="636"/>
      <c r="K46" s="636"/>
      <c r="L46" s="636"/>
      <c r="M46" s="636"/>
      <c r="N46" s="636"/>
      <c r="O46" s="636"/>
      <c r="P46" s="636"/>
      <c r="Q46" s="636"/>
      <c r="R46" s="687"/>
      <c r="S46" s="636"/>
      <c r="T46" s="645"/>
    </row>
    <row r="47" spans="1:20" x14ac:dyDescent="0.15">
      <c r="A47" s="642"/>
      <c r="B47" s="688"/>
      <c r="C47" s="643"/>
      <c r="D47" s="643"/>
      <c r="E47" s="643"/>
      <c r="F47" s="643"/>
      <c r="G47" s="643"/>
      <c r="H47" s="643"/>
      <c r="I47" s="643"/>
      <c r="J47" s="643"/>
      <c r="K47" s="643"/>
      <c r="L47" s="643"/>
      <c r="M47" s="643"/>
      <c r="N47" s="643"/>
      <c r="O47" s="643"/>
      <c r="P47" s="643"/>
      <c r="Q47" s="643"/>
      <c r="R47" s="689"/>
      <c r="S47" s="636"/>
      <c r="T47" s="645"/>
    </row>
    <row r="48" spans="1:20" ht="14.25" thickBot="1" x14ac:dyDescent="0.2">
      <c r="A48" s="642"/>
      <c r="B48" s="636"/>
      <c r="C48" s="636"/>
      <c r="D48" s="636"/>
      <c r="E48" s="636"/>
      <c r="F48" s="636"/>
      <c r="G48" s="636"/>
      <c r="H48" s="636"/>
      <c r="I48" s="636"/>
      <c r="J48" s="636"/>
      <c r="K48" s="636"/>
      <c r="L48" s="636"/>
      <c r="M48" s="636"/>
      <c r="N48" s="636"/>
      <c r="O48" s="636"/>
      <c r="P48" s="636"/>
      <c r="Q48" s="636"/>
      <c r="R48" s="636"/>
      <c r="S48" s="636"/>
      <c r="T48" s="645"/>
    </row>
    <row r="49" spans="1:20" x14ac:dyDescent="0.15">
      <c r="A49" s="642"/>
      <c r="B49" s="636"/>
      <c r="C49" s="636"/>
      <c r="D49" s="636"/>
      <c r="E49" s="636"/>
      <c r="F49" s="636"/>
      <c r="G49" s="636"/>
      <c r="H49" s="636"/>
      <c r="I49" s="636"/>
      <c r="J49" s="636"/>
      <c r="K49" s="636"/>
      <c r="L49" s="690"/>
      <c r="M49" s="691"/>
      <c r="N49" s="692"/>
      <c r="O49" s="690"/>
      <c r="P49" s="691"/>
      <c r="Q49" s="691"/>
      <c r="R49" s="691"/>
      <c r="S49" s="691"/>
      <c r="T49" s="692"/>
    </row>
    <row r="50" spans="1:20" x14ac:dyDescent="0.15">
      <c r="A50" s="642"/>
      <c r="B50" s="636"/>
      <c r="C50" s="636"/>
      <c r="D50" s="636"/>
      <c r="E50" s="636"/>
      <c r="F50" s="636"/>
      <c r="G50" s="636"/>
      <c r="H50" s="636"/>
      <c r="I50" s="636"/>
      <c r="J50" s="636"/>
      <c r="K50" s="636"/>
      <c r="L50" s="693"/>
      <c r="M50" s="694"/>
      <c r="N50" s="695"/>
      <c r="O50" s="693"/>
      <c r="P50" s="1624">
        <v>1</v>
      </c>
      <c r="Q50" s="1625" t="s">
        <v>589</v>
      </c>
      <c r="R50" s="1630"/>
      <c r="S50" s="694"/>
      <c r="T50" s="695"/>
    </row>
    <row r="51" spans="1:20" x14ac:dyDescent="0.15">
      <c r="A51" s="642"/>
      <c r="B51" s="636"/>
      <c r="C51" s="636"/>
      <c r="D51" s="636"/>
      <c r="E51" s="636"/>
      <c r="F51" s="636"/>
      <c r="G51" s="636"/>
      <c r="H51" s="636"/>
      <c r="I51" s="636"/>
      <c r="J51" s="636"/>
      <c r="K51" s="636"/>
      <c r="L51" s="693"/>
      <c r="M51" s="694"/>
      <c r="N51" s="695"/>
      <c r="O51" s="693"/>
      <c r="P51" s="1624"/>
      <c r="Q51" s="1625"/>
      <c r="R51" s="1630"/>
      <c r="S51" s="694"/>
      <c r="T51" s="695"/>
    </row>
    <row r="52" spans="1:20" x14ac:dyDescent="0.15">
      <c r="A52" s="642" t="s">
        <v>590</v>
      </c>
      <c r="B52" s="636"/>
      <c r="C52" s="636"/>
      <c r="D52" s="636"/>
      <c r="E52" s="636"/>
      <c r="F52" s="636"/>
      <c r="G52" s="636"/>
      <c r="H52" s="636"/>
      <c r="I52" s="636"/>
      <c r="J52" s="636"/>
      <c r="K52" s="636"/>
      <c r="L52" s="693"/>
      <c r="M52" s="653" t="s">
        <v>591</v>
      </c>
      <c r="N52" s="695"/>
      <c r="O52" s="693"/>
      <c r="P52" s="694"/>
      <c r="Q52" s="694"/>
      <c r="R52" s="694"/>
      <c r="S52" s="694"/>
      <c r="T52" s="695"/>
    </row>
    <row r="53" spans="1:20" x14ac:dyDescent="0.15">
      <c r="A53" s="642" t="s">
        <v>592</v>
      </c>
      <c r="B53" s="636"/>
      <c r="C53" s="636"/>
      <c r="D53" s="636"/>
      <c r="E53" s="636"/>
      <c r="F53" s="636"/>
      <c r="G53" s="636"/>
      <c r="H53" s="636"/>
      <c r="I53" s="636"/>
      <c r="J53" s="636"/>
      <c r="K53" s="636"/>
      <c r="L53" s="693"/>
      <c r="M53" s="694"/>
      <c r="N53" s="695"/>
      <c r="O53" s="693"/>
      <c r="P53" s="694"/>
      <c r="Q53" s="653"/>
      <c r="R53" s="694"/>
      <c r="S53" s="694"/>
      <c r="T53" s="695"/>
    </row>
    <row r="54" spans="1:20" x14ac:dyDescent="0.15">
      <c r="A54" s="642" t="s">
        <v>593</v>
      </c>
      <c r="B54" s="636"/>
      <c r="C54" s="636"/>
      <c r="D54" s="636"/>
      <c r="E54" s="636"/>
      <c r="F54" s="636"/>
      <c r="G54" s="636"/>
      <c r="H54" s="636"/>
      <c r="I54" s="636"/>
      <c r="J54" s="636"/>
      <c r="K54" s="636"/>
      <c r="L54" s="693"/>
      <c r="M54" s="694"/>
      <c r="N54" s="695"/>
      <c r="O54" s="693"/>
      <c r="P54" s="694"/>
      <c r="Q54" s="653" t="s">
        <v>594</v>
      </c>
      <c r="R54" s="636"/>
      <c r="S54" s="694"/>
      <c r="T54" s="695"/>
    </row>
    <row r="55" spans="1:20" ht="14.25" thickBot="1" x14ac:dyDescent="0.2">
      <c r="A55" s="696"/>
      <c r="B55" s="697"/>
      <c r="C55" s="697"/>
      <c r="D55" s="697"/>
      <c r="E55" s="697"/>
      <c r="F55" s="697"/>
      <c r="G55" s="697"/>
      <c r="H55" s="697"/>
      <c r="I55" s="697"/>
      <c r="J55" s="697"/>
      <c r="K55" s="697"/>
      <c r="L55" s="698"/>
      <c r="M55" s="699"/>
      <c r="N55" s="700"/>
      <c r="O55" s="698"/>
      <c r="P55" s="699"/>
      <c r="Q55" s="699"/>
      <c r="R55" s="699"/>
      <c r="S55" s="699"/>
      <c r="T55" s="700"/>
    </row>
  </sheetData>
  <sheetProtection algorithmName="SHA-512" hashValue="U8pepojn3/e6Qb8cTIeEvIknvybhfb3yxSHurQZxZ2kXojZ1LAwyXLILqs1FOxWp3i57MEcWRFK+Sgp2pMNBEQ==" saltValue="0bnkUp7RmLo7avbFH1qTgQ==" spinCount="100000" sheet="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xr:uid="{76C19EB1-9972-44C2-ACC5-3D1FE88F89E5}">
      <formula1>"確認して✓をご選択ください,✓"</formula1>
    </dataValidation>
  </dataValidations>
  <hyperlinks>
    <hyperlink ref="A1" location="はじめに!A1" display="＜はじめにへ" xr:uid="{46F7E34A-A633-46F3-9760-7CC6DFE4CA63}"/>
    <hyperlink ref="R1:S1" location="おわりに!Print_Area" display="おわりにへ＞" xr:uid="{C8914C23-C3CE-4C72-84A1-A051C6552911}"/>
    <hyperlink ref="A1:B1" location="入力シート!Print_Area" display="＜入力シートへ" xr:uid="{BE177099-7DC3-4880-AA59-C1E3DB470706}"/>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D434E-9CEE-4E07-B894-8393D1C694C5}">
  <sheetPr codeName="Sheet1">
    <tabColor theme="5" tint="0.59999389629810485"/>
  </sheetPr>
  <dimension ref="A1:Y237"/>
  <sheetViews>
    <sheetView showGridLines="0" view="pageBreakPreview" zoomScale="30" zoomScaleNormal="62" zoomScaleSheetLayoutView="30" workbookViewId="0">
      <pane ySplit="8" topLeftCell="A18" activePane="bottomLeft" state="frozen"/>
      <selection pane="bottomLeft" activeCell="E18" sqref="E18"/>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72.5" style="28" customWidth="1"/>
    <col min="6" max="6" width="16.125" style="28" bestFit="1" customWidth="1"/>
    <col min="7" max="7" width="6.5" style="28" customWidth="1"/>
    <col min="8" max="8" width="19" style="28" bestFit="1" customWidth="1"/>
    <col min="9" max="9" width="8.125" style="28" customWidth="1"/>
    <col min="10" max="10" width="124.875" style="28" bestFit="1" customWidth="1"/>
    <col min="11" max="11" width="140" style="28" customWidth="1"/>
    <col min="12" max="14" width="8.875" style="5" customWidth="1"/>
    <col min="15" max="17" width="8.875" style="5" hidden="1" customWidth="1"/>
    <col min="18" max="16301" width="8.875" style="5"/>
    <col min="16302" max="16303" width="8.875" style="5" bestFit="1"/>
    <col min="16304" max="16384" width="8.875" style="5"/>
  </cols>
  <sheetData>
    <row r="1" spans="1:25" ht="37.5" customHeight="1" x14ac:dyDescent="0.15">
      <c r="D1" s="16"/>
      <c r="E1" s="269" t="s">
        <v>644</v>
      </c>
      <c r="F1" s="758">
        <f>SUM(Q173)</f>
        <v>66</v>
      </c>
      <c r="G1" s="222" t="s">
        <v>1</v>
      </c>
      <c r="H1" s="12"/>
    </row>
    <row r="2" spans="1:25" ht="48.75" x14ac:dyDescent="0.15">
      <c r="A2" s="220" t="s">
        <v>90</v>
      </c>
      <c r="C2" s="8"/>
      <c r="D2" s="8"/>
    </row>
    <row r="3" spans="1:25" ht="20.100000000000001" customHeight="1" x14ac:dyDescent="0.15">
      <c r="A3" s="31"/>
      <c r="B3" s="31"/>
      <c r="C3" s="8"/>
      <c r="D3" s="8"/>
    </row>
    <row r="4" spans="1:25" ht="30" x14ac:dyDescent="0.15">
      <c r="B4" s="210" t="s">
        <v>900</v>
      </c>
      <c r="C4" s="8"/>
      <c r="D4" s="8"/>
      <c r="G4" s="210"/>
      <c r="H4" s="210"/>
      <c r="I4" s="210"/>
      <c r="J4" s="210"/>
      <c r="Y4" s="23"/>
    </row>
    <row r="5" spans="1:25" ht="30" x14ac:dyDescent="0.15">
      <c r="B5" s="210" t="s">
        <v>899</v>
      </c>
      <c r="C5" s="8"/>
      <c r="D5" s="8"/>
      <c r="G5" s="210"/>
      <c r="H5" s="891"/>
      <c r="I5" s="210" t="s">
        <v>892</v>
      </c>
      <c r="J5" s="210"/>
      <c r="Y5" s="23"/>
    </row>
    <row r="6" spans="1:25" s="23" customFormat="1" ht="30" x14ac:dyDescent="0.15">
      <c r="B6" s="210" t="s">
        <v>898</v>
      </c>
      <c r="C6" s="11"/>
      <c r="D6" s="11"/>
    </row>
    <row r="8" spans="1:25" ht="30" customHeight="1" x14ac:dyDescent="0.15">
      <c r="B8" s="110" t="s">
        <v>26</v>
      </c>
      <c r="C8" s="110"/>
      <c r="D8" s="111"/>
      <c r="E8" s="112" t="s">
        <v>91</v>
      </c>
      <c r="F8" s="190"/>
      <c r="G8" s="113"/>
      <c r="H8" s="190" t="s">
        <v>92</v>
      </c>
      <c r="I8" s="113"/>
      <c r="J8" s="190" t="s">
        <v>93</v>
      </c>
      <c r="K8" s="190" t="s">
        <v>94</v>
      </c>
    </row>
    <row r="9" spans="1:25" ht="30" customHeight="1" x14ac:dyDescent="0.15">
      <c r="A9" s="23"/>
      <c r="B9" s="114" t="s">
        <v>95</v>
      </c>
      <c r="C9" s="115"/>
      <c r="D9" s="115"/>
      <c r="E9" s="270"/>
      <c r="F9" s="270"/>
      <c r="G9" s="270"/>
      <c r="H9" s="270"/>
      <c r="I9" s="270"/>
      <c r="J9" s="271"/>
      <c r="K9" s="271"/>
    </row>
    <row r="10" spans="1:25" ht="39.950000000000003" customHeight="1" x14ac:dyDescent="0.15">
      <c r="B10" s="84"/>
      <c r="C10" s="272" t="s">
        <v>96</v>
      </c>
      <c r="D10" s="273"/>
      <c r="E10" s="211"/>
      <c r="F10" s="274"/>
      <c r="G10" s="274"/>
      <c r="H10" s="275"/>
      <c r="I10" s="276"/>
      <c r="J10" s="277" t="s">
        <v>729</v>
      </c>
      <c r="K10" s="278" t="s">
        <v>779</v>
      </c>
      <c r="O10" s="5">
        <v>1</v>
      </c>
      <c r="P10" s="5">
        <f>COUNTA(E10)</f>
        <v>0</v>
      </c>
      <c r="Q10" s="5">
        <f>O10-P10</f>
        <v>1</v>
      </c>
    </row>
    <row r="11" spans="1:25" ht="87.95" customHeight="1" x14ac:dyDescent="0.15">
      <c r="B11" s="84"/>
      <c r="C11" s="81" t="s">
        <v>29</v>
      </c>
      <c r="D11" s="30"/>
      <c r="E11" s="403" t="s">
        <v>739</v>
      </c>
      <c r="F11" s="759"/>
      <c r="G11" s="759"/>
      <c r="H11" s="279"/>
      <c r="I11" s="280"/>
      <c r="J11" s="281" t="s">
        <v>97</v>
      </c>
      <c r="K11" s="282" t="s">
        <v>837</v>
      </c>
      <c r="O11" s="5">
        <v>1</v>
      </c>
      <c r="P11" s="5">
        <f>IF(OR(E11="選択してください",E11=""),0,COUNTA(E11))</f>
        <v>0</v>
      </c>
      <c r="Q11" s="5">
        <f>O11-P11</f>
        <v>1</v>
      </c>
    </row>
    <row r="12" spans="1:25" ht="39.950000000000003" customHeight="1" x14ac:dyDescent="0.15">
      <c r="B12" s="84"/>
      <c r="C12" s="283" t="s">
        <v>98</v>
      </c>
      <c r="D12" s="284" t="s">
        <v>711</v>
      </c>
      <c r="E12" s="779"/>
      <c r="F12" s="760"/>
      <c r="G12" s="760"/>
      <c r="H12" s="285"/>
      <c r="I12" s="286"/>
      <c r="J12" s="287" t="s">
        <v>746</v>
      </c>
      <c r="K12" s="288" t="s">
        <v>99</v>
      </c>
      <c r="O12" s="5">
        <v>1</v>
      </c>
      <c r="P12" s="5">
        <f t="shared" ref="P12:P17" si="0">COUNTA(E12)</f>
        <v>0</v>
      </c>
      <c r="Q12" s="5">
        <f t="shared" ref="Q12:Q53" si="1">O12-P12</f>
        <v>1</v>
      </c>
    </row>
    <row r="13" spans="1:25" ht="39.950000000000003" customHeight="1" x14ac:dyDescent="0.15">
      <c r="B13" s="84"/>
      <c r="C13" s="283"/>
      <c r="D13" s="82" t="s">
        <v>712</v>
      </c>
      <c r="E13" s="238"/>
      <c r="F13" s="761"/>
      <c r="G13" s="761"/>
      <c r="H13" s="289"/>
      <c r="I13" s="290"/>
      <c r="J13" s="291"/>
      <c r="K13" s="292" t="s">
        <v>99</v>
      </c>
      <c r="O13" s="5">
        <v>1</v>
      </c>
      <c r="P13" s="5">
        <f t="shared" si="0"/>
        <v>0</v>
      </c>
      <c r="Q13" s="5">
        <f t="shared" si="1"/>
        <v>1</v>
      </c>
    </row>
    <row r="14" spans="1:25" ht="39.950000000000003" customHeight="1" x14ac:dyDescent="0.15">
      <c r="B14" s="84"/>
      <c r="C14" s="283"/>
      <c r="D14" s="82" t="s">
        <v>713</v>
      </c>
      <c r="E14" s="238"/>
      <c r="F14" s="761"/>
      <c r="G14" s="761"/>
      <c r="H14" s="289"/>
      <c r="I14" s="290"/>
      <c r="J14" s="291" t="s">
        <v>743</v>
      </c>
      <c r="K14" s="292" t="s">
        <v>99</v>
      </c>
      <c r="O14" s="5">
        <v>1</v>
      </c>
      <c r="P14" s="5">
        <f t="shared" si="0"/>
        <v>0</v>
      </c>
      <c r="Q14" s="5">
        <f t="shared" ref="Q14" si="2">O14-P14</f>
        <v>1</v>
      </c>
    </row>
    <row r="15" spans="1:25" ht="39.950000000000003" customHeight="1" x14ac:dyDescent="0.15">
      <c r="B15" s="84"/>
      <c r="C15" s="83"/>
      <c r="D15" s="293" t="s">
        <v>100</v>
      </c>
      <c r="E15" s="238"/>
      <c r="F15" s="761"/>
      <c r="G15" s="761"/>
      <c r="H15" s="289"/>
      <c r="I15" s="290"/>
      <c r="J15" s="291" t="s">
        <v>742</v>
      </c>
      <c r="K15" s="292" t="s">
        <v>101</v>
      </c>
      <c r="O15" s="5">
        <v>1</v>
      </c>
      <c r="P15" s="5">
        <f t="shared" si="0"/>
        <v>0</v>
      </c>
      <c r="Q15" s="5">
        <f t="shared" si="1"/>
        <v>1</v>
      </c>
    </row>
    <row r="16" spans="1:25" ht="39.950000000000003" customHeight="1" x14ac:dyDescent="0.15">
      <c r="B16" s="84"/>
      <c r="C16" s="294"/>
      <c r="D16" s="295" t="s">
        <v>102</v>
      </c>
      <c r="E16" s="238"/>
      <c r="F16" s="761"/>
      <c r="G16" s="761"/>
      <c r="H16" s="289"/>
      <c r="I16" s="290"/>
      <c r="J16" s="291" t="s">
        <v>103</v>
      </c>
      <c r="K16" s="292" t="s">
        <v>101</v>
      </c>
      <c r="O16" s="5">
        <v>1</v>
      </c>
      <c r="P16" s="5">
        <f t="shared" si="0"/>
        <v>0</v>
      </c>
      <c r="Q16" s="5">
        <f t="shared" si="1"/>
        <v>1</v>
      </c>
    </row>
    <row r="17" spans="2:17" ht="39.950000000000003" customHeight="1" x14ac:dyDescent="0.15">
      <c r="B17" s="84"/>
      <c r="C17" s="83"/>
      <c r="D17" s="293" t="s">
        <v>104</v>
      </c>
      <c r="E17" s="117"/>
      <c r="F17" s="762"/>
      <c r="G17" s="762"/>
      <c r="H17" s="296"/>
      <c r="I17" s="297"/>
      <c r="J17" s="298"/>
      <c r="K17" s="299" t="s">
        <v>101</v>
      </c>
      <c r="O17" s="5">
        <v>1</v>
      </c>
      <c r="P17" s="5">
        <f t="shared" si="0"/>
        <v>0</v>
      </c>
      <c r="Q17" s="5">
        <f t="shared" si="1"/>
        <v>1</v>
      </c>
    </row>
    <row r="18" spans="2:17" ht="50.1" customHeight="1" x14ac:dyDescent="0.15">
      <c r="B18" s="84"/>
      <c r="C18" s="85" t="s">
        <v>105</v>
      </c>
      <c r="D18" s="85" t="s">
        <v>100</v>
      </c>
      <c r="E18" s="118"/>
      <c r="F18" s="760"/>
      <c r="G18" s="760"/>
      <c r="H18" s="285"/>
      <c r="I18" s="286"/>
      <c r="J18" s="824" t="str">
        <f>IF(OR(E18="",AND(E11="一般送配電事業者又は配電事業者と受給契約を締結予定（FIT制度の適用予定の場合）",E15=E18)),"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8" s="288" t="s">
        <v>838</v>
      </c>
      <c r="O18" s="5">
        <v>1</v>
      </c>
      <c r="P18" s="5">
        <f>IF(J18="←修正ください　※FIT制度ご利用の方は「代表者氏名」に記載の「事業者名」と同様の記載となっている必要があります",0,COUNTA(E18))</f>
        <v>0</v>
      </c>
      <c r="Q18" s="5">
        <f t="shared" si="1"/>
        <v>1</v>
      </c>
    </row>
    <row r="19" spans="2:17" ht="60" customHeight="1" x14ac:dyDescent="0.15">
      <c r="B19" s="84"/>
      <c r="C19" s="771"/>
      <c r="D19" s="150" t="s">
        <v>106</v>
      </c>
      <c r="E19" s="123"/>
      <c r="F19" s="772"/>
      <c r="G19" s="762"/>
      <c r="H19" s="296"/>
      <c r="I19" s="297"/>
      <c r="J19" s="822" t="str">
        <f>IF(OR(E19="",AND(E11="一般送配電事業者又は配電事業者と受給契約を締結予定（FIT制度の適用予定の場合）",E16=E19)),"発電事業者様の名称をご記載ください",IF(E11&lt;&gt;"一般送配電事業者又は配電事業者と受給契約を締結予定（FIT制度の適用予定の場合）","発電事業者様の名称をご記載ください","←修正ください　※FIT制度ご利用の方は「代表者氏名」に記載の「事業者名」と同様の記載となっている必要があります"))</f>
        <v>発電事業者様の名称をご記載ください</v>
      </c>
      <c r="K19" s="823" t="s">
        <v>838</v>
      </c>
      <c r="O19" s="5">
        <v>1</v>
      </c>
      <c r="P19" s="5">
        <f>IF(J19="←修正ください　※FIT制度ご利用の方は「代表者氏名」に記載の「事業者名」と同様の記載となっている必要があります",0,COUNTA(E19))</f>
        <v>0</v>
      </c>
      <c r="Q19" s="5">
        <f t="shared" si="1"/>
        <v>1</v>
      </c>
    </row>
    <row r="20" spans="2:17" ht="50.1" customHeight="1" x14ac:dyDescent="0.15">
      <c r="B20" s="84"/>
      <c r="C20" s="90"/>
      <c r="D20" s="773" t="s">
        <v>748</v>
      </c>
      <c r="E20" s="122" t="s">
        <v>35</v>
      </c>
      <c r="F20" s="763"/>
      <c r="G20" s="763"/>
      <c r="H20" s="303"/>
      <c r="I20" s="304"/>
      <c r="J20" s="313" t="s">
        <v>107</v>
      </c>
      <c r="K20" s="774" t="s">
        <v>838</v>
      </c>
      <c r="O20" s="5">
        <v>1</v>
      </c>
      <c r="P20" s="5">
        <f>IF(OR(E20="選択してください",E20=""),0,COUNTA(E20))</f>
        <v>0</v>
      </c>
      <c r="Q20" s="5">
        <f t="shared" si="1"/>
        <v>1</v>
      </c>
    </row>
    <row r="21" spans="2:17" ht="39.950000000000003" customHeight="1" x14ac:dyDescent="0.15">
      <c r="B21" s="84"/>
      <c r="C21" s="85" t="s">
        <v>108</v>
      </c>
      <c r="D21" s="771" t="s">
        <v>100</v>
      </c>
      <c r="E21" s="118" t="s">
        <v>290</v>
      </c>
      <c r="F21" s="760"/>
      <c r="G21" s="760"/>
      <c r="H21" s="285"/>
      <c r="I21" s="286"/>
      <c r="J21" s="300"/>
      <c r="K21" s="288" t="s">
        <v>839</v>
      </c>
      <c r="O21" s="5">
        <v>1</v>
      </c>
      <c r="P21" s="5">
        <f>COUNTA(E21)</f>
        <v>1</v>
      </c>
      <c r="Q21" s="5">
        <f t="shared" si="1"/>
        <v>0</v>
      </c>
    </row>
    <row r="22" spans="2:17" ht="39.950000000000003" customHeight="1" x14ac:dyDescent="0.15">
      <c r="B22" s="84"/>
      <c r="C22" s="302"/>
      <c r="D22" s="103" t="s">
        <v>109</v>
      </c>
      <c r="E22" s="123"/>
      <c r="F22" s="762"/>
      <c r="G22" s="762"/>
      <c r="H22" s="296"/>
      <c r="I22" s="297"/>
      <c r="J22" s="825"/>
      <c r="K22" s="826" t="s">
        <v>839</v>
      </c>
      <c r="O22" s="5">
        <v>1</v>
      </c>
      <c r="P22" s="5">
        <f>COUNTA(E22)</f>
        <v>0</v>
      </c>
      <c r="Q22" s="5">
        <f t="shared" si="1"/>
        <v>1</v>
      </c>
    </row>
    <row r="23" spans="2:17" ht="42" x14ac:dyDescent="0.15">
      <c r="B23" s="84"/>
      <c r="C23" s="95" t="s">
        <v>110</v>
      </c>
      <c r="D23" s="310" t="s">
        <v>714</v>
      </c>
      <c r="E23" s="193" t="s">
        <v>35</v>
      </c>
      <c r="F23" s="274"/>
      <c r="G23" s="274"/>
      <c r="H23" s="275"/>
      <c r="I23" s="276"/>
      <c r="J23" s="308" t="s">
        <v>111</v>
      </c>
      <c r="K23" s="311" t="s">
        <v>780</v>
      </c>
      <c r="O23" s="5">
        <v>1</v>
      </c>
      <c r="P23" s="5">
        <f>IF(OR(E23="選択してください",E23=""),0,COUNTA(E23))</f>
        <v>0</v>
      </c>
      <c r="Q23" s="5">
        <f t="shared" si="1"/>
        <v>1</v>
      </c>
    </row>
    <row r="24" spans="2:17" ht="44.1" customHeight="1" x14ac:dyDescent="0.15">
      <c r="B24" s="84"/>
      <c r="C24" s="103"/>
      <c r="D24" s="312" t="s">
        <v>713</v>
      </c>
      <c r="E24" s="122"/>
      <c r="F24" s="763"/>
      <c r="G24" s="763"/>
      <c r="H24" s="303"/>
      <c r="I24" s="304"/>
      <c r="J24" s="313" t="s">
        <v>112</v>
      </c>
      <c r="K24" s="314" t="s">
        <v>780</v>
      </c>
      <c r="O24" s="5">
        <v>1</v>
      </c>
      <c r="P24" s="5">
        <f>COUNTA(E24)</f>
        <v>0</v>
      </c>
      <c r="Q24" s="5">
        <f t="shared" ref="Q24" si="3">O24-P24</f>
        <v>1</v>
      </c>
    </row>
    <row r="25" spans="2:17" ht="63" x14ac:dyDescent="0.15">
      <c r="B25" s="84"/>
      <c r="C25" s="90" t="s">
        <v>113</v>
      </c>
      <c r="D25" s="88"/>
      <c r="E25" s="404" t="s">
        <v>35</v>
      </c>
      <c r="F25" s="1"/>
      <c r="G25" s="1"/>
      <c r="H25" s="306"/>
      <c r="I25" s="307"/>
      <c r="J25" s="308" t="s">
        <v>114</v>
      </c>
      <c r="K25" s="305" t="s">
        <v>840</v>
      </c>
      <c r="O25" s="5">
        <v>1</v>
      </c>
      <c r="P25" s="5">
        <f>IF(OR(E25="選択してください",E25=""),0,1)</f>
        <v>0</v>
      </c>
      <c r="Q25" s="5">
        <f>O25-P25</f>
        <v>1</v>
      </c>
    </row>
    <row r="26" spans="2:17" ht="63" x14ac:dyDescent="0.15">
      <c r="B26" s="84"/>
      <c r="C26" s="150"/>
      <c r="D26" s="829" t="s">
        <v>774</v>
      </c>
      <c r="E26" s="843" t="s">
        <v>35</v>
      </c>
      <c r="F26" s="759"/>
      <c r="G26" s="759"/>
      <c r="H26" s="279"/>
      <c r="I26" s="280"/>
      <c r="J26" s="315" t="s">
        <v>759</v>
      </c>
      <c r="K26" s="282" t="s">
        <v>781</v>
      </c>
      <c r="O26" s="5">
        <v>1</v>
      </c>
      <c r="P26" s="5">
        <f>IF(OR(E26="選択してください",E26=""),0,1)</f>
        <v>0</v>
      </c>
      <c r="Q26" s="5">
        <f>O26-P26</f>
        <v>1</v>
      </c>
    </row>
    <row r="27" spans="2:17" ht="69.95" customHeight="1" x14ac:dyDescent="0.15">
      <c r="B27" s="84"/>
      <c r="C27" s="150"/>
      <c r="D27" s="233" t="s">
        <v>775</v>
      </c>
      <c r="E27" s="830" t="s">
        <v>35</v>
      </c>
      <c r="F27" s="759"/>
      <c r="G27" s="759"/>
      <c r="H27" s="279"/>
      <c r="I27" s="280"/>
      <c r="J27" s="315" t="s">
        <v>115</v>
      </c>
      <c r="K27" s="282" t="s">
        <v>781</v>
      </c>
      <c r="O27" s="5">
        <v>1</v>
      </c>
      <c r="P27" s="5">
        <f>IF(AND(E25="無",E26="全量売電"),1,IF(OR(E27="選択してください",E27=""),0,COUNTA(E27)))</f>
        <v>0</v>
      </c>
      <c r="Q27" s="5">
        <f>O27-P27</f>
        <v>1</v>
      </c>
    </row>
    <row r="28" spans="2:17" ht="39.950000000000003" customHeight="1" x14ac:dyDescent="0.15">
      <c r="B28" s="106"/>
      <c r="C28" s="103"/>
      <c r="D28" s="139" t="s">
        <v>776</v>
      </c>
      <c r="E28" s="405"/>
      <c r="F28" s="274"/>
      <c r="G28" s="274"/>
      <c r="H28" s="316"/>
      <c r="I28" s="316"/>
      <c r="J28" s="88" t="s">
        <v>116</v>
      </c>
      <c r="K28" s="282" t="s">
        <v>781</v>
      </c>
      <c r="O28" s="5">
        <v>1</v>
      </c>
      <c r="P28" s="5">
        <f>IF(E27&lt;&gt;"番号取得済み(下記記載)",1,IF(E28="",0,COUNTA(E28)))</f>
        <v>1</v>
      </c>
      <c r="Q28" s="5">
        <f t="shared" ref="Q28" si="4">O28-P28</f>
        <v>0</v>
      </c>
    </row>
    <row r="29" spans="2:17" ht="63" x14ac:dyDescent="0.15">
      <c r="B29" s="84"/>
      <c r="C29" s="97" t="s">
        <v>117</v>
      </c>
      <c r="D29" s="29"/>
      <c r="E29" s="116" t="s">
        <v>35</v>
      </c>
      <c r="F29" s="759"/>
      <c r="G29" s="759"/>
      <c r="H29" s="279"/>
      <c r="I29" s="280"/>
      <c r="J29" s="317" t="s">
        <v>118</v>
      </c>
      <c r="K29" s="318" t="s">
        <v>782</v>
      </c>
      <c r="O29" s="5">
        <v>1</v>
      </c>
      <c r="P29" s="5">
        <f>IF(OR(E29="選択してください",E29=""),0,COUNTA(E29))</f>
        <v>0</v>
      </c>
      <c r="Q29" s="5">
        <f t="shared" si="1"/>
        <v>1</v>
      </c>
    </row>
    <row r="30" spans="2:17" ht="39.950000000000003" customHeight="1" x14ac:dyDescent="0.15">
      <c r="B30" s="84"/>
      <c r="C30" s="283"/>
      <c r="D30" s="284" t="s">
        <v>45</v>
      </c>
      <c r="E30" s="406" t="s">
        <v>35</v>
      </c>
      <c r="F30" s="1"/>
      <c r="G30" s="1"/>
      <c r="H30" s="306"/>
      <c r="I30" s="307"/>
      <c r="J30" s="319"/>
      <c r="K30" s="320" t="s">
        <v>782</v>
      </c>
      <c r="O30" s="5">
        <v>1</v>
      </c>
      <c r="P30" s="5">
        <f>IF(AND(E29="有",OR(E30="選択してください",E30="")),0,1)</f>
        <v>1</v>
      </c>
      <c r="Q30" s="5">
        <f t="shared" si="1"/>
        <v>0</v>
      </c>
    </row>
    <row r="31" spans="2:17" ht="39.950000000000003" customHeight="1" x14ac:dyDescent="0.15">
      <c r="B31" s="84"/>
      <c r="C31" s="302"/>
      <c r="D31" s="321" t="s">
        <v>119</v>
      </c>
      <c r="E31" s="886"/>
      <c r="F31" s="763"/>
      <c r="G31" s="763"/>
      <c r="H31" s="303"/>
      <c r="I31" s="304"/>
      <c r="J31" s="322"/>
      <c r="K31" s="314" t="s">
        <v>782</v>
      </c>
      <c r="O31" s="5">
        <v>1</v>
      </c>
      <c r="P31" s="5">
        <f>IF(E30="増設",COUNTA(E31),1)</f>
        <v>1</v>
      </c>
      <c r="Q31" s="5">
        <f t="shared" si="1"/>
        <v>0</v>
      </c>
    </row>
    <row r="32" spans="2:17" ht="39.950000000000003" customHeight="1" x14ac:dyDescent="0.15">
      <c r="B32" s="84"/>
      <c r="C32" s="283" t="s">
        <v>120</v>
      </c>
      <c r="D32" s="284" t="s">
        <v>711</v>
      </c>
      <c r="E32" s="779"/>
      <c r="F32" s="760"/>
      <c r="G32" s="764"/>
      <c r="H32" s="323"/>
      <c r="I32" s="286"/>
      <c r="J32" s="300" t="s">
        <v>747</v>
      </c>
      <c r="K32" s="288" t="s">
        <v>783</v>
      </c>
      <c r="O32" s="5">
        <v>1</v>
      </c>
      <c r="P32" s="5">
        <f t="shared" ref="P32:P36" si="5">COUNTA(E32)</f>
        <v>0</v>
      </c>
      <c r="Q32" s="5">
        <f t="shared" si="1"/>
        <v>1</v>
      </c>
    </row>
    <row r="33" spans="2:17" ht="39.950000000000003" customHeight="1" x14ac:dyDescent="0.15">
      <c r="B33" s="84"/>
      <c r="C33" s="324" t="s">
        <v>121</v>
      </c>
      <c r="D33" s="82" t="s">
        <v>712</v>
      </c>
      <c r="E33" s="119"/>
      <c r="F33" s="761"/>
      <c r="G33" s="765"/>
      <c r="H33" s="326"/>
      <c r="I33" s="290"/>
      <c r="J33" s="325"/>
      <c r="K33" s="292" t="s">
        <v>783</v>
      </c>
      <c r="O33" s="5">
        <v>1</v>
      </c>
      <c r="P33" s="5">
        <f t="shared" si="5"/>
        <v>0</v>
      </c>
      <c r="Q33" s="5">
        <f>O33-P33</f>
        <v>1</v>
      </c>
    </row>
    <row r="34" spans="2:17" ht="39.950000000000003" customHeight="1" x14ac:dyDescent="0.15">
      <c r="B34" s="84"/>
      <c r="C34" s="324"/>
      <c r="D34" s="82" t="s">
        <v>713</v>
      </c>
      <c r="E34" s="119"/>
      <c r="F34" s="761"/>
      <c r="G34" s="765"/>
      <c r="H34" s="326"/>
      <c r="I34" s="290"/>
      <c r="J34" s="325" t="s">
        <v>743</v>
      </c>
      <c r="K34" s="292" t="s">
        <v>783</v>
      </c>
      <c r="O34" s="5">
        <v>1</v>
      </c>
      <c r="P34" s="5">
        <f t="shared" si="5"/>
        <v>0</v>
      </c>
      <c r="Q34" s="5">
        <f>O34-P34</f>
        <v>1</v>
      </c>
    </row>
    <row r="35" spans="2:17" ht="39.950000000000003" customHeight="1" x14ac:dyDescent="0.15">
      <c r="B35" s="84"/>
      <c r="C35" s="283"/>
      <c r="D35" s="82" t="s">
        <v>122</v>
      </c>
      <c r="E35" s="119"/>
      <c r="F35" s="761"/>
      <c r="G35" s="765"/>
      <c r="H35" s="326"/>
      <c r="I35" s="290"/>
      <c r="J35" s="325" t="s">
        <v>932</v>
      </c>
      <c r="K35" s="292" t="s">
        <v>783</v>
      </c>
      <c r="O35" s="5">
        <v>1</v>
      </c>
      <c r="P35" s="5">
        <f t="shared" si="5"/>
        <v>0</v>
      </c>
      <c r="Q35" s="5">
        <f t="shared" si="1"/>
        <v>1</v>
      </c>
    </row>
    <row r="36" spans="2:17" ht="39.950000000000003" customHeight="1" x14ac:dyDescent="0.15">
      <c r="B36" s="84"/>
      <c r="C36" s="283"/>
      <c r="D36" s="82" t="s">
        <v>123</v>
      </c>
      <c r="E36" s="119" t="s">
        <v>897</v>
      </c>
      <c r="F36" s="761"/>
      <c r="G36" s="765"/>
      <c r="H36" s="326"/>
      <c r="I36" s="290"/>
      <c r="J36" s="325" t="s">
        <v>933</v>
      </c>
      <c r="K36" s="292" t="s">
        <v>783</v>
      </c>
      <c r="O36" s="5">
        <v>1</v>
      </c>
      <c r="P36" s="5">
        <f t="shared" si="5"/>
        <v>1</v>
      </c>
      <c r="Q36" s="5">
        <f t="shared" si="1"/>
        <v>0</v>
      </c>
    </row>
    <row r="37" spans="2:17" ht="39.950000000000003" customHeight="1" x14ac:dyDescent="0.15">
      <c r="B37" s="84"/>
      <c r="C37" s="90"/>
      <c r="D37" s="327" t="s">
        <v>100</v>
      </c>
      <c r="E37" s="120"/>
      <c r="F37" s="761"/>
      <c r="G37" s="765"/>
      <c r="H37" s="326"/>
      <c r="I37" s="290"/>
      <c r="J37" s="325"/>
      <c r="K37" s="292" t="s">
        <v>783</v>
      </c>
      <c r="O37" s="5">
        <v>1</v>
      </c>
      <c r="P37" s="5">
        <f>COUNTA(E37)</f>
        <v>0</v>
      </c>
      <c r="Q37" s="5">
        <f t="shared" si="1"/>
        <v>1</v>
      </c>
    </row>
    <row r="38" spans="2:17" ht="39.950000000000003" customHeight="1" x14ac:dyDescent="0.15">
      <c r="B38" s="84"/>
      <c r="C38" s="283"/>
      <c r="D38" s="284" t="s">
        <v>124</v>
      </c>
      <c r="E38" s="119"/>
      <c r="F38" s="761"/>
      <c r="G38" s="765"/>
      <c r="H38" s="326"/>
      <c r="I38" s="290"/>
      <c r="J38" s="325"/>
      <c r="K38" s="292" t="s">
        <v>783</v>
      </c>
      <c r="O38" s="5">
        <v>1</v>
      </c>
      <c r="P38" s="5">
        <f>COUNTA(E38)</f>
        <v>0</v>
      </c>
      <c r="Q38" s="5">
        <f t="shared" si="1"/>
        <v>1</v>
      </c>
    </row>
    <row r="39" spans="2:17" ht="39.950000000000003" customHeight="1" x14ac:dyDescent="0.15">
      <c r="B39" s="84"/>
      <c r="C39" s="283"/>
      <c r="D39" s="82" t="s">
        <v>125</v>
      </c>
      <c r="E39" s="898"/>
      <c r="F39" s="761"/>
      <c r="G39" s="765"/>
      <c r="H39" s="326"/>
      <c r="I39" s="290"/>
      <c r="J39" s="325"/>
      <c r="K39" s="292" t="s">
        <v>783</v>
      </c>
      <c r="O39" s="5">
        <v>1</v>
      </c>
      <c r="P39" s="5">
        <f>COUNTA(E39)</f>
        <v>0</v>
      </c>
      <c r="Q39" s="5">
        <f t="shared" si="1"/>
        <v>1</v>
      </c>
    </row>
    <row r="40" spans="2:17" ht="39.950000000000003" customHeight="1" x14ac:dyDescent="0.15">
      <c r="B40" s="84"/>
      <c r="C40" s="283"/>
      <c r="D40" s="854" t="s">
        <v>126</v>
      </c>
      <c r="E40" s="899"/>
      <c r="F40" s="761"/>
      <c r="G40" s="765"/>
      <c r="H40" s="326"/>
      <c r="I40" s="290"/>
      <c r="J40" s="325"/>
      <c r="K40" s="292" t="s">
        <v>783</v>
      </c>
    </row>
    <row r="41" spans="2:17" ht="39.950000000000003" customHeight="1" x14ac:dyDescent="0.15">
      <c r="B41" s="84"/>
      <c r="C41" s="283"/>
      <c r="D41" s="293" t="s">
        <v>127</v>
      </c>
      <c r="E41" s="780"/>
      <c r="F41" s="762"/>
      <c r="G41" s="766"/>
      <c r="H41" s="328"/>
      <c r="I41" s="304"/>
      <c r="J41" s="309"/>
      <c r="K41" s="299" t="s">
        <v>783</v>
      </c>
      <c r="O41" s="5">
        <v>1</v>
      </c>
      <c r="P41" s="5">
        <f>COUNTA(E41)</f>
        <v>0</v>
      </c>
      <c r="Q41" s="5">
        <f t="shared" si="1"/>
        <v>1</v>
      </c>
    </row>
    <row r="42" spans="2:17" ht="39.950000000000003" customHeight="1" x14ac:dyDescent="0.15">
      <c r="B42" s="84"/>
      <c r="C42" s="85" t="s">
        <v>47</v>
      </c>
      <c r="D42" s="96"/>
      <c r="E42" s="407" t="s">
        <v>35</v>
      </c>
      <c r="F42" s="274"/>
      <c r="G42" s="767"/>
      <c r="H42" s="275"/>
      <c r="I42" s="276"/>
      <c r="J42" s="329"/>
      <c r="K42" s="311" t="s">
        <v>783</v>
      </c>
      <c r="O42" s="5">
        <v>1</v>
      </c>
      <c r="P42" s="5">
        <f>IF(OR(E42="選択してください",E42=""),0,COUNTA(E42))</f>
        <v>0</v>
      </c>
      <c r="Q42" s="5">
        <f t="shared" si="1"/>
        <v>1</v>
      </c>
    </row>
    <row r="43" spans="2:17" ht="39.950000000000003" customHeight="1" x14ac:dyDescent="0.15">
      <c r="B43" s="84"/>
      <c r="C43" s="324" t="s">
        <v>128</v>
      </c>
      <c r="D43" s="86" t="s">
        <v>711</v>
      </c>
      <c r="E43" s="779"/>
      <c r="F43" s="760"/>
      <c r="G43" s="764"/>
      <c r="H43" s="323"/>
      <c r="I43" s="330"/>
      <c r="J43" s="300" t="s">
        <v>747</v>
      </c>
      <c r="K43" s="288" t="s">
        <v>783</v>
      </c>
      <c r="O43" s="5">
        <v>1</v>
      </c>
      <c r="P43" s="5">
        <f t="shared" ref="P43:P51" si="6">IF(OR(E$42="選択してください",E$42=""),1,IF(E$42="上記以外",COUNTA(E43),IF(E$42="上記同様",1)))</f>
        <v>1</v>
      </c>
      <c r="Q43" s="5">
        <f t="shared" si="1"/>
        <v>0</v>
      </c>
    </row>
    <row r="44" spans="2:17" ht="39.950000000000003" customHeight="1" x14ac:dyDescent="0.15">
      <c r="B44" s="84"/>
      <c r="C44" s="331" t="s">
        <v>129</v>
      </c>
      <c r="D44" s="82" t="s">
        <v>712</v>
      </c>
      <c r="E44" s="119"/>
      <c r="F44" s="761"/>
      <c r="G44" s="765"/>
      <c r="H44" s="326"/>
      <c r="I44" s="144"/>
      <c r="J44" s="325"/>
      <c r="K44" s="292" t="s">
        <v>783</v>
      </c>
      <c r="O44" s="5">
        <v>1</v>
      </c>
      <c r="P44" s="5">
        <f t="shared" si="6"/>
        <v>1</v>
      </c>
      <c r="Q44" s="5">
        <f t="shared" si="1"/>
        <v>0</v>
      </c>
    </row>
    <row r="45" spans="2:17" ht="39.950000000000003" customHeight="1" x14ac:dyDescent="0.15">
      <c r="B45" s="84"/>
      <c r="C45" s="331"/>
      <c r="D45" s="82" t="s">
        <v>715</v>
      </c>
      <c r="E45" s="119"/>
      <c r="F45" s="761"/>
      <c r="G45" s="765"/>
      <c r="H45" s="326"/>
      <c r="I45" s="144"/>
      <c r="J45" s="325"/>
      <c r="K45" s="292" t="s">
        <v>783</v>
      </c>
      <c r="O45" s="5">
        <v>1</v>
      </c>
      <c r="P45" s="5">
        <f t="shared" si="6"/>
        <v>1</v>
      </c>
      <c r="Q45" s="5">
        <f t="shared" ref="Q45" si="7">O45-P45</f>
        <v>0</v>
      </c>
    </row>
    <row r="46" spans="2:17" ht="39.950000000000003" customHeight="1" x14ac:dyDescent="0.15">
      <c r="B46" s="84"/>
      <c r="C46" s="283"/>
      <c r="D46" s="82" t="s">
        <v>122</v>
      </c>
      <c r="E46" s="119"/>
      <c r="F46" s="761"/>
      <c r="G46" s="765"/>
      <c r="H46" s="326"/>
      <c r="I46" s="144"/>
      <c r="J46" s="325" t="s">
        <v>932</v>
      </c>
      <c r="K46" s="292" t="s">
        <v>783</v>
      </c>
      <c r="O46" s="5">
        <v>1</v>
      </c>
      <c r="P46" s="5">
        <f t="shared" si="6"/>
        <v>1</v>
      </c>
      <c r="Q46" s="5">
        <f t="shared" si="1"/>
        <v>0</v>
      </c>
    </row>
    <row r="47" spans="2:17" ht="39.950000000000003" customHeight="1" x14ac:dyDescent="0.15">
      <c r="B47" s="84"/>
      <c r="C47" s="283"/>
      <c r="D47" s="82" t="s">
        <v>123</v>
      </c>
      <c r="E47" s="119"/>
      <c r="F47" s="761"/>
      <c r="G47" s="765"/>
      <c r="H47" s="326"/>
      <c r="I47" s="144"/>
      <c r="J47" s="325" t="s">
        <v>933</v>
      </c>
      <c r="K47" s="292" t="s">
        <v>783</v>
      </c>
      <c r="O47" s="5">
        <v>1</v>
      </c>
      <c r="P47" s="5">
        <f t="shared" si="6"/>
        <v>1</v>
      </c>
      <c r="Q47" s="5">
        <f t="shared" si="1"/>
        <v>0</v>
      </c>
    </row>
    <row r="48" spans="2:17" ht="39.950000000000003" customHeight="1" x14ac:dyDescent="0.15">
      <c r="B48" s="84"/>
      <c r="C48" s="90"/>
      <c r="D48" s="327" t="s">
        <v>100</v>
      </c>
      <c r="E48" s="120"/>
      <c r="F48" s="761"/>
      <c r="G48" s="765"/>
      <c r="H48" s="326"/>
      <c r="I48" s="144"/>
      <c r="J48" s="325"/>
      <c r="K48" s="292" t="s">
        <v>783</v>
      </c>
      <c r="O48" s="5">
        <v>1</v>
      </c>
      <c r="P48" s="5">
        <f t="shared" si="6"/>
        <v>1</v>
      </c>
      <c r="Q48" s="5">
        <f t="shared" si="1"/>
        <v>0</v>
      </c>
    </row>
    <row r="49" spans="2:17" ht="39.950000000000003" customHeight="1" x14ac:dyDescent="0.15">
      <c r="B49" s="84"/>
      <c r="C49" s="283"/>
      <c r="D49" s="284" t="s">
        <v>124</v>
      </c>
      <c r="E49" s="119"/>
      <c r="F49" s="761"/>
      <c r="G49" s="765"/>
      <c r="H49" s="326"/>
      <c r="I49" s="144"/>
      <c r="J49" s="325"/>
      <c r="K49" s="292" t="s">
        <v>783</v>
      </c>
      <c r="O49" s="5">
        <v>1</v>
      </c>
      <c r="P49" s="5">
        <f t="shared" si="6"/>
        <v>1</v>
      </c>
      <c r="Q49" s="5">
        <f t="shared" si="1"/>
        <v>0</v>
      </c>
    </row>
    <row r="50" spans="2:17" ht="39.950000000000003" customHeight="1" x14ac:dyDescent="0.15">
      <c r="B50" s="84"/>
      <c r="C50" s="283"/>
      <c r="D50" s="82" t="s">
        <v>125</v>
      </c>
      <c r="E50" s="898"/>
      <c r="F50" s="761"/>
      <c r="G50" s="765"/>
      <c r="H50" s="326"/>
      <c r="I50" s="144"/>
      <c r="J50" s="325"/>
      <c r="K50" s="292" t="s">
        <v>783</v>
      </c>
      <c r="O50" s="5">
        <v>1</v>
      </c>
      <c r="P50" s="5">
        <f t="shared" si="6"/>
        <v>1</v>
      </c>
      <c r="Q50" s="5">
        <f t="shared" si="1"/>
        <v>0</v>
      </c>
    </row>
    <row r="51" spans="2:17" ht="39.950000000000003" customHeight="1" x14ac:dyDescent="0.15">
      <c r="B51" s="84"/>
      <c r="C51" s="283"/>
      <c r="D51" s="82" t="s">
        <v>126</v>
      </c>
      <c r="E51" s="898"/>
      <c r="F51" s="761"/>
      <c r="G51" s="765"/>
      <c r="H51" s="326"/>
      <c r="I51" s="144"/>
      <c r="J51" s="309"/>
      <c r="K51" s="292" t="s">
        <v>783</v>
      </c>
      <c r="P51" s="5">
        <f t="shared" si="6"/>
        <v>1</v>
      </c>
    </row>
    <row r="52" spans="2:17" ht="39.950000000000003" customHeight="1" x14ac:dyDescent="0.15">
      <c r="B52" s="84"/>
      <c r="C52" s="283"/>
      <c r="D52" s="293" t="s">
        <v>127</v>
      </c>
      <c r="E52" s="123"/>
      <c r="F52" s="763"/>
      <c r="G52" s="768"/>
      <c r="H52" s="332"/>
      <c r="I52" s="145"/>
      <c r="J52" s="333"/>
      <c r="K52" s="292" t="s">
        <v>783</v>
      </c>
      <c r="O52" s="5">
        <v>1</v>
      </c>
      <c r="P52" s="5">
        <f>IF(OR(E$42="選択してください",E$42=""),1,IF(E$42="上記以外",COUNTA(E52),IF(E$42="上記同様",1)))</f>
        <v>1</v>
      </c>
      <c r="Q52" s="5">
        <f t="shared" si="1"/>
        <v>0</v>
      </c>
    </row>
    <row r="53" spans="2:17" ht="42" x14ac:dyDescent="0.15">
      <c r="B53" s="84"/>
      <c r="C53" s="81" t="s">
        <v>130</v>
      </c>
      <c r="D53" s="30"/>
      <c r="E53" s="116"/>
      <c r="F53" s="759"/>
      <c r="G53" s="759"/>
      <c r="H53" s="279"/>
      <c r="I53" s="280"/>
      <c r="J53" s="315" t="s">
        <v>741</v>
      </c>
      <c r="K53" s="318" t="s">
        <v>781</v>
      </c>
      <c r="O53" s="5">
        <v>1</v>
      </c>
      <c r="P53" s="5">
        <f>COUNTA(E53)</f>
        <v>0</v>
      </c>
      <c r="Q53" s="5">
        <f t="shared" si="1"/>
        <v>1</v>
      </c>
    </row>
    <row r="54" spans="2:17" ht="39.950000000000003" customHeight="1" x14ac:dyDescent="0.15">
      <c r="B54" s="15"/>
      <c r="C54" s="274"/>
      <c r="D54" s="274"/>
      <c r="E54" s="1"/>
      <c r="F54" s="274"/>
      <c r="G54" s="274"/>
      <c r="H54" s="274"/>
      <c r="I54" s="274"/>
      <c r="J54" s="334"/>
      <c r="K54" s="335"/>
    </row>
    <row r="55" spans="2:17" ht="39.950000000000003" customHeight="1" x14ac:dyDescent="0.15">
      <c r="B55" s="114" t="s">
        <v>633</v>
      </c>
      <c r="C55" s="105"/>
      <c r="D55" s="94"/>
      <c r="E55" s="336"/>
      <c r="F55" s="336"/>
      <c r="G55" s="336"/>
      <c r="H55" s="336"/>
      <c r="I55" s="336"/>
      <c r="J55" s="336"/>
      <c r="K55" s="337"/>
    </row>
    <row r="56" spans="2:17" ht="42" x14ac:dyDescent="0.15">
      <c r="B56" s="84"/>
      <c r="C56" s="338" t="s">
        <v>131</v>
      </c>
      <c r="D56" s="339"/>
      <c r="E56" s="408"/>
      <c r="F56" s="759"/>
      <c r="G56" s="769"/>
      <c r="H56" s="279"/>
      <c r="I56" s="280"/>
      <c r="J56" s="317" t="s">
        <v>132</v>
      </c>
      <c r="K56" s="340" t="s">
        <v>841</v>
      </c>
      <c r="O56" s="5">
        <v>1</v>
      </c>
      <c r="P56" s="5">
        <f>COUNTA(E56)</f>
        <v>0</v>
      </c>
      <c r="Q56" s="5">
        <f t="shared" ref="Q56:Q64" si="8">O56-P56</f>
        <v>1</v>
      </c>
    </row>
    <row r="57" spans="2:17" ht="42" x14ac:dyDescent="0.15">
      <c r="B57" s="84"/>
      <c r="C57" s="338" t="s">
        <v>133</v>
      </c>
      <c r="D57" s="339"/>
      <c r="E57" s="408"/>
      <c r="F57" s="759"/>
      <c r="G57" s="769"/>
      <c r="H57" s="279"/>
      <c r="I57" s="280"/>
      <c r="J57" s="317" t="s">
        <v>134</v>
      </c>
      <c r="K57" s="340" t="s">
        <v>842</v>
      </c>
      <c r="O57" s="5">
        <v>1</v>
      </c>
      <c r="P57" s="5">
        <f>COUNTA(E57)</f>
        <v>0</v>
      </c>
      <c r="Q57" s="5">
        <f t="shared" si="8"/>
        <v>1</v>
      </c>
    </row>
    <row r="58" spans="2:17" ht="42" x14ac:dyDescent="0.15">
      <c r="B58" s="84"/>
      <c r="C58" s="338" t="s">
        <v>135</v>
      </c>
      <c r="D58" s="339"/>
      <c r="E58" s="408"/>
      <c r="F58" s="274"/>
      <c r="G58" s="767"/>
      <c r="H58" s="275"/>
      <c r="I58" s="276"/>
      <c r="J58" s="308" t="s">
        <v>134</v>
      </c>
      <c r="K58" s="340" t="s">
        <v>784</v>
      </c>
      <c r="O58" s="5">
        <v>1</v>
      </c>
      <c r="P58" s="5">
        <f>COUNTA(E58)</f>
        <v>0</v>
      </c>
      <c r="Q58" s="5">
        <f t="shared" si="8"/>
        <v>1</v>
      </c>
    </row>
    <row r="59" spans="2:17" ht="63" x14ac:dyDescent="0.15">
      <c r="B59" s="84"/>
      <c r="C59" s="107" t="s">
        <v>66</v>
      </c>
      <c r="D59" s="108"/>
      <c r="E59" s="409" t="s">
        <v>35</v>
      </c>
      <c r="F59" s="274"/>
      <c r="G59" s="767"/>
      <c r="H59" s="275"/>
      <c r="I59" s="276"/>
      <c r="J59" s="308" t="s">
        <v>136</v>
      </c>
      <c r="K59" s="341" t="s">
        <v>785</v>
      </c>
      <c r="O59" s="5">
        <v>1</v>
      </c>
      <c r="P59" s="5">
        <f>IF(OR(E59="選択してください",E59=""),0,COUNTA(E59))</f>
        <v>0</v>
      </c>
      <c r="Q59" s="5">
        <f t="shared" si="8"/>
        <v>1</v>
      </c>
    </row>
    <row r="60" spans="2:17" ht="39.950000000000003" customHeight="1" x14ac:dyDescent="0.15">
      <c r="B60" s="84"/>
      <c r="C60" s="107"/>
      <c r="D60" s="342" t="s">
        <v>137</v>
      </c>
      <c r="E60" s="410"/>
      <c r="F60" s="760"/>
      <c r="G60" s="764"/>
      <c r="H60" s="285"/>
      <c r="I60" s="286"/>
      <c r="J60" s="343" t="s">
        <v>138</v>
      </c>
      <c r="K60" s="344" t="s">
        <v>785</v>
      </c>
      <c r="O60" s="5">
        <v>1</v>
      </c>
      <c r="P60" s="5">
        <f>IF(OR(E$59="選択してください",E$59=""),1,IF(E$59="有",COUNTA(E60),IF(E$59="無",1)))</f>
        <v>1</v>
      </c>
      <c r="Q60" s="5">
        <f t="shared" si="8"/>
        <v>0</v>
      </c>
    </row>
    <row r="61" spans="2:17" ht="39.950000000000003" customHeight="1" x14ac:dyDescent="0.15">
      <c r="B61" s="84"/>
      <c r="C61" s="107"/>
      <c r="D61" s="345" t="s">
        <v>139</v>
      </c>
      <c r="E61" s="411"/>
      <c r="F61" s="121" t="s">
        <v>140</v>
      </c>
      <c r="G61" s="765"/>
      <c r="H61" s="289"/>
      <c r="I61" s="290"/>
      <c r="J61" s="346"/>
      <c r="K61" s="347" t="s">
        <v>785</v>
      </c>
      <c r="O61" s="5">
        <v>1</v>
      </c>
      <c r="P61" s="5">
        <f>IF(OR(E$59="選択してください",E$59=""),1,IF(E$59="有",COUNTA(E61),IF(E$59="無",1)))</f>
        <v>1</v>
      </c>
      <c r="Q61" s="5">
        <f t="shared" si="8"/>
        <v>0</v>
      </c>
    </row>
    <row r="62" spans="2:17" ht="39.950000000000003" customHeight="1" x14ac:dyDescent="0.15">
      <c r="B62" s="84"/>
      <c r="C62" s="107"/>
      <c r="D62" s="348" t="s">
        <v>141</v>
      </c>
      <c r="E62" s="412"/>
      <c r="F62" s="89" t="s">
        <v>142</v>
      </c>
      <c r="G62" s="768"/>
      <c r="H62" s="303"/>
      <c r="I62" s="304"/>
      <c r="J62" s="349"/>
      <c r="K62" s="350" t="s">
        <v>785</v>
      </c>
      <c r="O62" s="5">
        <v>1</v>
      </c>
      <c r="P62" s="5">
        <f>IF(OR(E$59="選択してください",E$59=""),1,IF(E$59="有",COUNTA(E62),IF(E$59="無",1)))</f>
        <v>1</v>
      </c>
      <c r="Q62" s="5">
        <f t="shared" si="8"/>
        <v>0</v>
      </c>
    </row>
    <row r="63" spans="2:17" ht="186.75" customHeight="1" x14ac:dyDescent="0.15">
      <c r="B63" s="84"/>
      <c r="C63" s="109" t="s">
        <v>70</v>
      </c>
      <c r="D63" s="351" t="s">
        <v>893</v>
      </c>
      <c r="E63" s="413" t="s">
        <v>716</v>
      </c>
      <c r="F63" s="760"/>
      <c r="G63" s="764"/>
      <c r="H63" s="285"/>
      <c r="I63" s="286"/>
      <c r="J63" s="352" t="s">
        <v>144</v>
      </c>
      <c r="K63" s="344" t="s">
        <v>786</v>
      </c>
      <c r="L63" s="20"/>
      <c r="O63" s="5">
        <v>1</v>
      </c>
      <c r="P63" s="5">
        <f>IF(OR(E63="実施しない",E63=""),0,COUNTA(E63))</f>
        <v>1</v>
      </c>
      <c r="Q63" s="5">
        <f t="shared" si="8"/>
        <v>0</v>
      </c>
    </row>
    <row r="64" spans="2:17" ht="39.950000000000003" customHeight="1" x14ac:dyDescent="0.15">
      <c r="B64" s="84"/>
      <c r="C64" s="107"/>
      <c r="D64" s="353" t="s">
        <v>145</v>
      </c>
      <c r="E64" s="122" t="s">
        <v>35</v>
      </c>
      <c r="F64" s="763"/>
      <c r="G64" s="768"/>
      <c r="H64" s="303"/>
      <c r="I64" s="304"/>
      <c r="J64" s="322"/>
      <c r="K64" s="350" t="s">
        <v>786</v>
      </c>
      <c r="L64" s="20"/>
      <c r="O64" s="5">
        <v>1</v>
      </c>
      <c r="P64" s="5">
        <f>IF(OR(E64="選択してください",E64=""),0,COUNTA(E64))</f>
        <v>0</v>
      </c>
      <c r="Q64" s="5">
        <f t="shared" si="8"/>
        <v>1</v>
      </c>
    </row>
    <row r="65" spans="2:17" ht="39.950000000000003" customHeight="1" x14ac:dyDescent="0.15">
      <c r="B65" s="15"/>
      <c r="C65" s="354"/>
      <c r="D65" s="354"/>
      <c r="E65" s="274"/>
      <c r="F65" s="88"/>
      <c r="G65" s="88"/>
      <c r="H65" s="88"/>
      <c r="I65" s="88"/>
      <c r="J65" s="88"/>
      <c r="K65" s="88"/>
    </row>
    <row r="66" spans="2:17" ht="39.950000000000003" customHeight="1" x14ac:dyDescent="0.15">
      <c r="B66" s="197" t="s">
        <v>693</v>
      </c>
      <c r="C66" s="198"/>
      <c r="D66" s="142"/>
      <c r="E66" s="93"/>
      <c r="F66" s="93"/>
      <c r="G66" s="93"/>
      <c r="H66" s="93"/>
      <c r="I66" s="93"/>
      <c r="J66" s="93"/>
      <c r="K66" s="355"/>
    </row>
    <row r="67" spans="2:17" ht="39.950000000000003" customHeight="1" x14ac:dyDescent="0.15">
      <c r="B67" s="227" t="s">
        <v>681</v>
      </c>
      <c r="C67" s="196"/>
      <c r="D67" s="194"/>
      <c r="E67" s="195"/>
      <c r="F67" s="195"/>
      <c r="G67" s="195"/>
      <c r="H67" s="195"/>
      <c r="I67" s="195"/>
      <c r="J67" s="195"/>
      <c r="K67" s="356"/>
    </row>
    <row r="68" spans="2:17" ht="123" x14ac:dyDescent="0.15">
      <c r="B68" s="84"/>
      <c r="C68" s="103" t="s">
        <v>694</v>
      </c>
      <c r="D68" s="29"/>
      <c r="E68" s="212"/>
      <c r="F68" s="29" t="s">
        <v>653</v>
      </c>
      <c r="G68" s="29"/>
      <c r="H68" s="359"/>
      <c r="I68" s="360"/>
      <c r="J68" s="361" t="s">
        <v>763</v>
      </c>
      <c r="K68" s="362" t="s">
        <v>170</v>
      </c>
      <c r="O68" s="5">
        <v>1</v>
      </c>
      <c r="P68" s="5">
        <f>COUNTA(E68)</f>
        <v>0</v>
      </c>
      <c r="Q68" s="5">
        <f t="shared" ref="Q68:Q102" si="9">O68-P68</f>
        <v>1</v>
      </c>
    </row>
    <row r="69" spans="2:17" ht="50.1" customHeight="1" x14ac:dyDescent="0.15">
      <c r="B69" s="84"/>
      <c r="C69" s="125" t="s">
        <v>695</v>
      </c>
      <c r="D69" s="30"/>
      <c r="E69" s="363"/>
      <c r="F69" s="30"/>
      <c r="G69" s="30"/>
      <c r="H69" s="30"/>
      <c r="I69" s="30"/>
      <c r="J69" s="317"/>
      <c r="K69" s="91"/>
    </row>
    <row r="70" spans="2:17" ht="44.1" customHeight="1" x14ac:dyDescent="0.15">
      <c r="B70" s="84"/>
      <c r="C70" s="125" t="s">
        <v>682</v>
      </c>
      <c r="D70" s="128" t="s">
        <v>701</v>
      </c>
      <c r="E70" s="414" t="s">
        <v>35</v>
      </c>
      <c r="F70" s="143"/>
      <c r="G70" s="143"/>
      <c r="H70" s="365"/>
      <c r="I70" s="366"/>
      <c r="J70" s="143" t="s">
        <v>767</v>
      </c>
      <c r="K70" s="367" t="s">
        <v>793</v>
      </c>
      <c r="O70" s="5">
        <v>1</v>
      </c>
      <c r="P70" s="5">
        <f>IF(OR(E70="選択してください",E70=""),0,COUNTA(E70))</f>
        <v>0</v>
      </c>
      <c r="Q70" s="5">
        <f>O70-P70</f>
        <v>1</v>
      </c>
    </row>
    <row r="71" spans="2:17" ht="44.1" customHeight="1" x14ac:dyDescent="0.15">
      <c r="B71" s="84"/>
      <c r="D71" s="126" t="s">
        <v>683</v>
      </c>
      <c r="E71" s="119"/>
      <c r="F71" s="121" t="s">
        <v>142</v>
      </c>
      <c r="G71" s="121"/>
      <c r="H71" s="326"/>
      <c r="I71" s="144"/>
      <c r="J71" s="121" t="s">
        <v>744</v>
      </c>
      <c r="K71" s="364" t="s">
        <v>794</v>
      </c>
      <c r="O71" s="5">
        <v>1</v>
      </c>
      <c r="P71" s="5">
        <f>COUNTA(E71)</f>
        <v>0</v>
      </c>
      <c r="Q71" s="5">
        <f>O71-P71</f>
        <v>1</v>
      </c>
    </row>
    <row r="72" spans="2:17" ht="44.1" customHeight="1" x14ac:dyDescent="0.15">
      <c r="B72" s="84"/>
      <c r="C72" s="125"/>
      <c r="D72" s="228" t="s">
        <v>74</v>
      </c>
      <c r="E72" s="152" t="s">
        <v>35</v>
      </c>
      <c r="F72" s="143"/>
      <c r="G72" s="143"/>
      <c r="H72" s="365"/>
      <c r="I72" s="366"/>
      <c r="J72" s="143"/>
      <c r="K72" s="367" t="s">
        <v>843</v>
      </c>
      <c r="O72" s="5">
        <v>1</v>
      </c>
      <c r="P72" s="5">
        <f>IF(OR(E72="選択してください",E72=""),0,COUNTA(E72))</f>
        <v>0</v>
      </c>
      <c r="Q72" s="5">
        <f t="shared" si="9"/>
        <v>1</v>
      </c>
    </row>
    <row r="73" spans="2:17" ht="44.1" customHeight="1" x14ac:dyDescent="0.15">
      <c r="B73" s="84"/>
      <c r="C73" s="125"/>
      <c r="D73" s="126" t="s">
        <v>887</v>
      </c>
      <c r="E73" s="325">
        <f>IF(E91="",0,IF(E91=1,H93,IF(E91&lt;=2,SUM(H93:H94),IF(E91&lt;=3,SUM(H93:H95),IF(E91&lt;=4,SUM(H93:H96),IF(E91=5,SUM(H93:H97)))))))</f>
        <v>0</v>
      </c>
      <c r="F73" s="121" t="s">
        <v>147</v>
      </c>
      <c r="G73" s="121"/>
      <c r="H73" s="326"/>
      <c r="I73" s="144"/>
      <c r="J73" s="121" t="s">
        <v>889</v>
      </c>
      <c r="K73" s="364" t="s">
        <v>848</v>
      </c>
      <c r="O73" s="5">
        <v>1</v>
      </c>
      <c r="P73" s="5">
        <f>COUNTA(E73)</f>
        <v>1</v>
      </c>
      <c r="Q73" s="5">
        <f t="shared" si="9"/>
        <v>0</v>
      </c>
    </row>
    <row r="74" spans="2:17" ht="44.1" customHeight="1" x14ac:dyDescent="0.15">
      <c r="B74" s="84"/>
      <c r="C74" s="125"/>
      <c r="D74" s="126" t="s">
        <v>148</v>
      </c>
      <c r="E74" s="119"/>
      <c r="F74" s="121"/>
      <c r="G74" s="121"/>
      <c r="H74" s="326"/>
      <c r="I74" s="144"/>
      <c r="J74" s="369" t="s">
        <v>149</v>
      </c>
      <c r="K74" s="291" t="s">
        <v>795</v>
      </c>
      <c r="O74" s="5">
        <v>1</v>
      </c>
      <c r="P74" s="5">
        <f>COUNTA(E74)</f>
        <v>0</v>
      </c>
      <c r="Q74" s="5">
        <f t="shared" ref="Q74:Q79" si="10">O74-P74</f>
        <v>1</v>
      </c>
    </row>
    <row r="75" spans="2:17" ht="44.1" customHeight="1" x14ac:dyDescent="0.15">
      <c r="B75" s="84"/>
      <c r="C75" s="125"/>
      <c r="D75" s="126" t="s">
        <v>150</v>
      </c>
      <c r="E75" s="119"/>
      <c r="F75" s="121"/>
      <c r="G75" s="121"/>
      <c r="H75" s="326"/>
      <c r="I75" s="144"/>
      <c r="J75" s="369" t="s">
        <v>149</v>
      </c>
      <c r="K75" s="291" t="s">
        <v>795</v>
      </c>
      <c r="O75" s="5">
        <v>1</v>
      </c>
      <c r="P75" s="5">
        <f>COUNTA(E75)</f>
        <v>0</v>
      </c>
      <c r="Q75" s="5">
        <f t="shared" si="10"/>
        <v>1</v>
      </c>
    </row>
    <row r="76" spans="2:17" ht="44.1" customHeight="1" x14ac:dyDescent="0.15">
      <c r="B76" s="84"/>
      <c r="C76" s="125"/>
      <c r="D76" s="126" t="s">
        <v>77</v>
      </c>
      <c r="E76" s="152" t="s">
        <v>35</v>
      </c>
      <c r="F76" s="121"/>
      <c r="G76" s="121"/>
      <c r="H76" s="326"/>
      <c r="I76" s="144"/>
      <c r="J76" s="121" t="s">
        <v>676</v>
      </c>
      <c r="K76" s="364" t="s">
        <v>796</v>
      </c>
      <c r="O76" s="5">
        <v>1</v>
      </c>
      <c r="P76" s="5">
        <f>IF(OR(E76="選択してください",E76=""),0,COUNTA(E76))</f>
        <v>0</v>
      </c>
      <c r="Q76" s="5">
        <f t="shared" si="10"/>
        <v>1</v>
      </c>
    </row>
    <row r="77" spans="2:17" ht="44.1" customHeight="1" x14ac:dyDescent="0.15">
      <c r="B77" s="84"/>
      <c r="C77" s="125"/>
      <c r="D77" s="126" t="s">
        <v>684</v>
      </c>
      <c r="E77" s="119"/>
      <c r="F77" s="121" t="s">
        <v>151</v>
      </c>
      <c r="G77" s="121"/>
      <c r="H77" s="326"/>
      <c r="I77" s="144"/>
      <c r="J77" s="121" t="s">
        <v>685</v>
      </c>
      <c r="K77" s="291" t="s">
        <v>797</v>
      </c>
      <c r="O77" s="5">
        <v>1</v>
      </c>
      <c r="P77" s="5">
        <f>COUNTA(E77)</f>
        <v>0</v>
      </c>
      <c r="Q77" s="5">
        <f t="shared" si="10"/>
        <v>1</v>
      </c>
    </row>
    <row r="78" spans="2:17" ht="44.1" customHeight="1" x14ac:dyDescent="0.15">
      <c r="B78" s="84"/>
      <c r="C78" s="125"/>
      <c r="D78" s="126" t="s">
        <v>152</v>
      </c>
      <c r="E78" s="119"/>
      <c r="F78" s="121" t="s">
        <v>153</v>
      </c>
      <c r="G78" s="121"/>
      <c r="H78" s="326"/>
      <c r="I78" s="144"/>
      <c r="J78" s="121"/>
      <c r="K78" s="364" t="s">
        <v>798</v>
      </c>
      <c r="O78" s="5">
        <v>1</v>
      </c>
      <c r="P78" s="5">
        <f>COUNTA(E78)</f>
        <v>0</v>
      </c>
      <c r="Q78" s="5">
        <f t="shared" si="10"/>
        <v>1</v>
      </c>
    </row>
    <row r="79" spans="2:17" ht="44.1" customHeight="1" x14ac:dyDescent="0.15">
      <c r="B79" s="84"/>
      <c r="C79" s="125"/>
      <c r="D79" s="126" t="s">
        <v>154</v>
      </c>
      <c r="E79" s="851"/>
      <c r="F79" s="121" t="s">
        <v>155</v>
      </c>
      <c r="G79" s="121" t="s">
        <v>156</v>
      </c>
      <c r="H79" s="852"/>
      <c r="I79" s="102" t="s">
        <v>153</v>
      </c>
      <c r="J79" s="121" t="s">
        <v>874</v>
      </c>
      <c r="K79" s="364" t="s">
        <v>799</v>
      </c>
      <c r="O79" s="5">
        <v>2</v>
      </c>
      <c r="P79" s="5">
        <f>COUNTA(E79)+COUNTA(H79)</f>
        <v>0</v>
      </c>
      <c r="Q79" s="5">
        <f t="shared" si="10"/>
        <v>2</v>
      </c>
    </row>
    <row r="80" spans="2:17" ht="44.1" customHeight="1" x14ac:dyDescent="0.15">
      <c r="B80" s="84"/>
      <c r="C80" s="138"/>
      <c r="D80" s="226" t="s">
        <v>157</v>
      </c>
      <c r="E80" s="237"/>
      <c r="F80" s="121" t="s">
        <v>158</v>
      </c>
      <c r="G80" s="121" t="s">
        <v>156</v>
      </c>
      <c r="H80" s="119"/>
      <c r="I80" s="102" t="s">
        <v>158</v>
      </c>
      <c r="J80" s="369" t="s">
        <v>159</v>
      </c>
      <c r="K80" s="364" t="s">
        <v>844</v>
      </c>
      <c r="O80" s="5">
        <v>2</v>
      </c>
      <c r="P80" s="5">
        <f>COUNTA(E80)+COUNTA(H80)</f>
        <v>0</v>
      </c>
      <c r="Q80" s="5">
        <f t="shared" ref="Q80:Q89" si="11">O80-P80</f>
        <v>2</v>
      </c>
    </row>
    <row r="81" spans="2:17" ht="44.1" customHeight="1" x14ac:dyDescent="0.15">
      <c r="B81" s="84"/>
      <c r="C81" s="215"/>
      <c r="D81" s="126" t="s">
        <v>160</v>
      </c>
      <c r="E81" s="238"/>
      <c r="F81" s="121" t="s">
        <v>158</v>
      </c>
      <c r="G81" s="121" t="s">
        <v>156</v>
      </c>
      <c r="H81" s="119"/>
      <c r="I81" s="102" t="s">
        <v>158</v>
      </c>
      <c r="J81" s="369" t="s">
        <v>159</v>
      </c>
      <c r="K81" s="364" t="s">
        <v>800</v>
      </c>
      <c r="O81" s="5">
        <v>2</v>
      </c>
      <c r="P81" s="5">
        <f>COUNTA(E81)+COUNTA(H81)</f>
        <v>0</v>
      </c>
      <c r="Q81" s="5">
        <f t="shared" si="11"/>
        <v>2</v>
      </c>
    </row>
    <row r="82" spans="2:17" ht="44.1" customHeight="1" x14ac:dyDescent="0.15">
      <c r="B82" s="84"/>
      <c r="C82" s="125"/>
      <c r="D82" s="370" t="s">
        <v>161</v>
      </c>
      <c r="E82" s="235"/>
      <c r="F82" s="121" t="s">
        <v>162</v>
      </c>
      <c r="G82" s="121"/>
      <c r="H82" s="326"/>
      <c r="I82" s="144"/>
      <c r="J82" s="121" t="s">
        <v>163</v>
      </c>
      <c r="K82" s="364" t="s">
        <v>845</v>
      </c>
      <c r="O82" s="5">
        <v>1</v>
      </c>
      <c r="P82" s="5">
        <f>COUNTA(E82)</f>
        <v>0</v>
      </c>
      <c r="Q82" s="5">
        <f t="shared" si="11"/>
        <v>1</v>
      </c>
    </row>
    <row r="83" spans="2:17" ht="44.1" customHeight="1" x14ac:dyDescent="0.15">
      <c r="B83" s="84"/>
      <c r="C83" s="125"/>
      <c r="D83" s="371" t="s">
        <v>164</v>
      </c>
      <c r="E83" s="238"/>
      <c r="F83" s="121" t="s">
        <v>162</v>
      </c>
      <c r="G83" s="121"/>
      <c r="H83" s="326"/>
      <c r="I83" s="144"/>
      <c r="J83" s="121" t="s">
        <v>165</v>
      </c>
      <c r="K83" s="364" t="s">
        <v>846</v>
      </c>
      <c r="O83" s="5">
        <v>1</v>
      </c>
      <c r="P83" s="5">
        <f>COUNTA(E83)</f>
        <v>0</v>
      </c>
      <c r="Q83" s="5">
        <f t="shared" si="11"/>
        <v>1</v>
      </c>
    </row>
    <row r="84" spans="2:17" ht="44.1" customHeight="1" x14ac:dyDescent="0.15">
      <c r="B84" s="84"/>
      <c r="C84" s="900"/>
      <c r="D84" s="371" t="s">
        <v>906</v>
      </c>
      <c r="E84" s="238"/>
      <c r="F84" s="121" t="s">
        <v>158</v>
      </c>
      <c r="G84" s="121" t="s">
        <v>156</v>
      </c>
      <c r="H84" s="119"/>
      <c r="I84" s="102" t="s">
        <v>158</v>
      </c>
      <c r="J84" s="121" t="s">
        <v>909</v>
      </c>
      <c r="K84" s="364"/>
      <c r="O84" s="5">
        <v>2</v>
      </c>
      <c r="P84" s="5">
        <f>COUNTA(E84)+COUNTA(H84)</f>
        <v>0</v>
      </c>
      <c r="Q84" s="5">
        <f t="shared" ref="Q84:Q85" si="12">O84-P84</f>
        <v>2</v>
      </c>
    </row>
    <row r="85" spans="2:17" ht="44.1" customHeight="1" x14ac:dyDescent="0.15">
      <c r="B85" s="84"/>
      <c r="C85" s="900"/>
      <c r="D85" s="371" t="s">
        <v>908</v>
      </c>
      <c r="E85" s="404"/>
      <c r="F85" s="121" t="s">
        <v>158</v>
      </c>
      <c r="G85" s="121"/>
      <c r="H85" s="326"/>
      <c r="I85" s="144"/>
      <c r="J85" s="121" t="s">
        <v>910</v>
      </c>
      <c r="K85" s="364"/>
      <c r="O85" s="5">
        <v>1</v>
      </c>
      <c r="P85" s="5">
        <f>COUNTA(E85)</f>
        <v>0</v>
      </c>
      <c r="Q85" s="5">
        <f t="shared" si="12"/>
        <v>1</v>
      </c>
    </row>
    <row r="86" spans="2:17" ht="44.1" customHeight="1" x14ac:dyDescent="0.15">
      <c r="B86" s="84"/>
      <c r="C86" s="125"/>
      <c r="D86" s="126" t="s">
        <v>81</v>
      </c>
      <c r="E86" s="119" t="s">
        <v>35</v>
      </c>
      <c r="F86" s="121"/>
      <c r="G86" s="121"/>
      <c r="H86" s="326"/>
      <c r="I86" s="144"/>
      <c r="J86" s="121"/>
      <c r="K86" s="364" t="s">
        <v>806</v>
      </c>
      <c r="O86" s="5">
        <v>1</v>
      </c>
      <c r="P86" s="5">
        <f>IF(OR(E86="選択してください",E86=""),0,COUNTA(E86))</f>
        <v>0</v>
      </c>
      <c r="Q86" s="5">
        <f>O86-P86</f>
        <v>1</v>
      </c>
    </row>
    <row r="87" spans="2:17" ht="44.1" customHeight="1" x14ac:dyDescent="0.15">
      <c r="B87" s="84"/>
      <c r="C87" s="138"/>
      <c r="D87" s="127" t="s">
        <v>692</v>
      </c>
      <c r="E87" s="123" t="s">
        <v>35</v>
      </c>
      <c r="F87" s="124"/>
      <c r="G87" s="124"/>
      <c r="H87" s="328"/>
      <c r="I87" s="239"/>
      <c r="J87" s="124"/>
      <c r="K87" s="853" t="s">
        <v>801</v>
      </c>
      <c r="O87" s="5">
        <v>1</v>
      </c>
      <c r="P87" s="5">
        <f>IF(OR(E87="選択してください",E87=""),0,COUNTA(E87))</f>
        <v>0</v>
      </c>
      <c r="Q87" s="5">
        <f>O87-P87</f>
        <v>1</v>
      </c>
    </row>
    <row r="88" spans="2:17" ht="44.1" customHeight="1" x14ac:dyDescent="0.15">
      <c r="B88" s="84"/>
      <c r="C88" s="125"/>
      <c r="D88" s="127" t="s">
        <v>86</v>
      </c>
      <c r="E88" s="117" t="s">
        <v>35</v>
      </c>
      <c r="F88" s="124"/>
      <c r="G88" s="124"/>
      <c r="H88" s="328"/>
      <c r="I88" s="239"/>
      <c r="J88" s="124"/>
      <c r="K88" s="298" t="s">
        <v>805</v>
      </c>
      <c r="O88" s="5">
        <v>1</v>
      </c>
      <c r="P88" s="5">
        <f>IF(OR(E88="選択してください",E88=""),0,COUNTA(E88))</f>
        <v>0</v>
      </c>
      <c r="Q88" s="5">
        <f t="shared" si="11"/>
        <v>1</v>
      </c>
    </row>
    <row r="89" spans="2:17" ht="44.1" customHeight="1" x14ac:dyDescent="0.15">
      <c r="B89" s="84"/>
      <c r="C89" s="125"/>
      <c r="D89" s="140" t="s">
        <v>166</v>
      </c>
      <c r="E89" s="123"/>
      <c r="F89" s="124"/>
      <c r="G89" s="124"/>
      <c r="H89" s="328"/>
      <c r="I89" s="239"/>
      <c r="J89" s="372" t="s">
        <v>646</v>
      </c>
      <c r="K89" s="298" t="s">
        <v>804</v>
      </c>
      <c r="O89" s="5">
        <v>1</v>
      </c>
      <c r="P89" s="5">
        <f>IF(E88="有",COUNTA(E89),1)</f>
        <v>1</v>
      </c>
      <c r="Q89" s="5">
        <f t="shared" si="11"/>
        <v>0</v>
      </c>
    </row>
    <row r="90" spans="2:17" ht="39.950000000000003" customHeight="1" x14ac:dyDescent="0.15">
      <c r="B90" s="84"/>
      <c r="C90" s="125" t="s">
        <v>652</v>
      </c>
      <c r="D90" s="86" t="s">
        <v>167</v>
      </c>
      <c r="E90" s="118"/>
      <c r="F90" s="373" t="s">
        <v>168</v>
      </c>
      <c r="G90" s="87"/>
      <c r="H90" s="323"/>
      <c r="I90" s="330"/>
      <c r="J90" s="374" t="s">
        <v>169</v>
      </c>
      <c r="K90" s="99" t="s">
        <v>803</v>
      </c>
      <c r="O90" s="5">
        <v>1</v>
      </c>
      <c r="P90" s="5">
        <f>COUNTA(E90)</f>
        <v>0</v>
      </c>
      <c r="Q90" s="5">
        <f>O90-P90</f>
        <v>1</v>
      </c>
    </row>
    <row r="91" spans="2:17" ht="50.1" customHeight="1" x14ac:dyDescent="0.15">
      <c r="B91" s="84"/>
      <c r="C91" s="215"/>
      <c r="D91" s="216" t="s">
        <v>686</v>
      </c>
      <c r="E91" s="152"/>
      <c r="F91" s="28" t="s">
        <v>657</v>
      </c>
      <c r="G91" s="375"/>
      <c r="H91" s="376"/>
      <c r="I91" s="377"/>
      <c r="J91" s="378" t="s">
        <v>728</v>
      </c>
      <c r="K91" s="98" t="s">
        <v>170</v>
      </c>
      <c r="O91" s="5">
        <v>1</v>
      </c>
      <c r="P91" s="5">
        <f>COUNTA(E91)</f>
        <v>0</v>
      </c>
      <c r="Q91" s="5">
        <f>O91-P91</f>
        <v>1</v>
      </c>
    </row>
    <row r="92" spans="2:17" ht="44.1" customHeight="1" x14ac:dyDescent="0.15">
      <c r="B92" s="84"/>
      <c r="D92" s="214" t="s">
        <v>687</v>
      </c>
      <c r="E92" s="217" t="s">
        <v>171</v>
      </c>
      <c r="F92" s="219"/>
      <c r="G92" s="219"/>
      <c r="H92" s="217" t="s">
        <v>656</v>
      </c>
      <c r="I92" s="218"/>
      <c r="J92" s="379"/>
      <c r="K92" s="100" t="s">
        <v>170</v>
      </c>
    </row>
    <row r="93" spans="2:17" ht="54.95" customHeight="1" x14ac:dyDescent="0.15">
      <c r="B93" s="84"/>
      <c r="D93" s="132" t="s">
        <v>660</v>
      </c>
      <c r="E93" s="152"/>
      <c r="F93" s="143" t="s">
        <v>172</v>
      </c>
      <c r="G93" s="143"/>
      <c r="H93" s="152"/>
      <c r="I93" s="98" t="s">
        <v>655</v>
      </c>
      <c r="J93" s="380"/>
      <c r="K93" s="287" t="s">
        <v>802</v>
      </c>
      <c r="O93" s="5">
        <v>2</v>
      </c>
      <c r="P93" s="5">
        <f>COUNTA(E93)+IF($J$93="【セット数合計】が【PCSの情報 台数】と一致するように記載ください",0,COUNTA(H93))</f>
        <v>0</v>
      </c>
      <c r="Q93" s="5">
        <f t="shared" ref="Q93:Q97" si="13">O93-P93</f>
        <v>2</v>
      </c>
    </row>
    <row r="94" spans="2:17" ht="54.95" customHeight="1" x14ac:dyDescent="0.15">
      <c r="B94" s="84"/>
      <c r="C94" s="138"/>
      <c r="D94" s="133" t="s">
        <v>661</v>
      </c>
      <c r="E94" s="119"/>
      <c r="F94" s="121" t="s">
        <v>172</v>
      </c>
      <c r="G94" s="121"/>
      <c r="H94" s="119"/>
      <c r="I94" s="102" t="s">
        <v>654</v>
      </c>
      <c r="J94" s="381" t="str">
        <f>IF(AND($E$91&lt;2,OR(E94&lt;&gt;"",H94&lt;&gt;"")),"←パネル枚数構成の種類数に応じて、灰色セルの数値を削除ください","")</f>
        <v/>
      </c>
      <c r="K94" s="291" t="s">
        <v>802</v>
      </c>
      <c r="O94" s="5">
        <v>2</v>
      </c>
      <c r="P94" s="5">
        <f>IF($E$91&lt;2,2,COUNTA(E94)+IF($J$93="【セット数合計】が【PCSの情報 台数】と一致するように記載ください",0,COUNTA(H93)))</f>
        <v>2</v>
      </c>
      <c r="Q94" s="5">
        <f t="shared" si="13"/>
        <v>0</v>
      </c>
    </row>
    <row r="95" spans="2:17" ht="54.95" customHeight="1" x14ac:dyDescent="0.15">
      <c r="B95" s="84"/>
      <c r="C95" s="138"/>
      <c r="D95" s="133" t="s">
        <v>662</v>
      </c>
      <c r="E95" s="119"/>
      <c r="F95" s="121" t="s">
        <v>172</v>
      </c>
      <c r="G95" s="121"/>
      <c r="H95" s="119"/>
      <c r="I95" s="102" t="s">
        <v>654</v>
      </c>
      <c r="J95" s="381" t="str">
        <f>IF(AND($E$91&lt;3,OR(E95&lt;&gt;"",H95&lt;&gt;"")),"←パネル枚数構成の種類数に応じて、灰色セルの数値を削除ください","")</f>
        <v/>
      </c>
      <c r="K95" s="291" t="s">
        <v>802</v>
      </c>
      <c r="O95" s="5">
        <v>2</v>
      </c>
      <c r="P95" s="5">
        <f>IF($E$91&lt;3,2,COUNTA(E95)+IF($J$93="【セット数合計】が【PCSの情報 台数】と一致するように記載ください",0,COUNTA(H95)))</f>
        <v>2</v>
      </c>
      <c r="Q95" s="5">
        <f t="shared" si="13"/>
        <v>0</v>
      </c>
    </row>
    <row r="96" spans="2:17" ht="54.95" customHeight="1" x14ac:dyDescent="0.15">
      <c r="B96" s="84"/>
      <c r="C96" s="138"/>
      <c r="D96" s="133" t="s">
        <v>663</v>
      </c>
      <c r="E96" s="119"/>
      <c r="F96" s="121" t="s">
        <v>172</v>
      </c>
      <c r="G96" s="121"/>
      <c r="H96" s="119"/>
      <c r="I96" s="102" t="s">
        <v>654</v>
      </c>
      <c r="J96" s="381" t="str">
        <f>IF(AND($E$91&lt;4,OR(E96&lt;&gt;"",H96&lt;&gt;"")),"←パネル枚数構成の種類数に応じて、灰色セルの数値を削除ください","")</f>
        <v/>
      </c>
      <c r="K96" s="291" t="s">
        <v>802</v>
      </c>
      <c r="O96" s="5">
        <v>2</v>
      </c>
      <c r="P96" s="5">
        <f>IF($E$91&lt;4,2,COUNTA(E96)+IF($J$93="【セット数合計】が【PCSの情報 台数】と一致するように記載ください",0,COUNTA(H96)))</f>
        <v>2</v>
      </c>
      <c r="Q96" s="5">
        <f t="shared" si="13"/>
        <v>0</v>
      </c>
    </row>
    <row r="97" spans="2:17" ht="54.95" customHeight="1" x14ac:dyDescent="0.15">
      <c r="B97" s="84"/>
      <c r="C97" s="139"/>
      <c r="D97" s="134" t="s">
        <v>664</v>
      </c>
      <c r="E97" s="122"/>
      <c r="F97" s="89" t="s">
        <v>172</v>
      </c>
      <c r="G97" s="89"/>
      <c r="H97" s="122"/>
      <c r="I97" s="382" t="s">
        <v>654</v>
      </c>
      <c r="J97" s="362" t="str">
        <f>IF(AND($E$91&lt;5,OR(E97&lt;&gt;"",H97&lt;&gt;"")),"←パネル枚数構成の種類数に応じて、灰色セルの数値を削除ください","")</f>
        <v/>
      </c>
      <c r="K97" s="383" t="s">
        <v>802</v>
      </c>
      <c r="O97" s="5">
        <v>2</v>
      </c>
      <c r="P97" s="5">
        <f>IF($E$91&lt;5,2,COUNTA(E97)+IF($J$93="【セット数合計】が【PCSの情報 台数】と一致するように記載ください",0,COUNTA(H97)))</f>
        <v>2</v>
      </c>
      <c r="Q97" s="5">
        <f t="shared" si="13"/>
        <v>0</v>
      </c>
    </row>
    <row r="98" spans="2:17" ht="54.95" customHeight="1" x14ac:dyDescent="0.15">
      <c r="B98" s="84"/>
      <c r="C98" s="125" t="s">
        <v>696</v>
      </c>
      <c r="D98" s="129"/>
      <c r="E98" s="30"/>
      <c r="F98" s="88"/>
      <c r="G98" s="88"/>
      <c r="H98" s="30"/>
      <c r="I98" s="30"/>
      <c r="J98" s="30"/>
      <c r="K98" s="91"/>
    </row>
    <row r="99" spans="2:17" ht="44.1" customHeight="1" x14ac:dyDescent="0.15">
      <c r="B99" s="84"/>
      <c r="C99" s="125" t="s">
        <v>682</v>
      </c>
      <c r="D99" s="233" t="s">
        <v>701</v>
      </c>
      <c r="E99" s="414" t="s">
        <v>35</v>
      </c>
      <c r="F99" s="87"/>
      <c r="G99" s="99"/>
      <c r="H99" s="323"/>
      <c r="I99" s="330"/>
      <c r="J99" s="300" t="s">
        <v>767</v>
      </c>
      <c r="K99" s="384" t="s">
        <v>807</v>
      </c>
      <c r="O99" s="5">
        <v>1</v>
      </c>
      <c r="P99" s="5">
        <f>IF($E$68&lt;2,1,IF(OR(E99="選択してください",E99=""),0,COUNTA(E99)))</f>
        <v>1</v>
      </c>
      <c r="Q99" s="5">
        <f>O99-P99</f>
        <v>0</v>
      </c>
    </row>
    <row r="100" spans="2:17" ht="44.1" customHeight="1" x14ac:dyDescent="0.15">
      <c r="B100" s="84"/>
      <c r="C100" s="125"/>
      <c r="D100" s="817" t="s">
        <v>683</v>
      </c>
      <c r="E100" s="123"/>
      <c r="F100" s="143" t="s">
        <v>142</v>
      </c>
      <c r="G100" s="98"/>
      <c r="H100" s="365"/>
      <c r="I100" s="366"/>
      <c r="J100" s="143" t="s">
        <v>745</v>
      </c>
      <c r="K100" s="367" t="s">
        <v>808</v>
      </c>
      <c r="O100" s="5">
        <v>1</v>
      </c>
      <c r="P100" s="5">
        <f>IF($E$68&lt;2,1,COUNTA(E100))</f>
        <v>1</v>
      </c>
      <c r="Q100" s="5">
        <f>O100-P100</f>
        <v>0</v>
      </c>
    </row>
    <row r="101" spans="2:17" ht="44.1" customHeight="1" x14ac:dyDescent="0.15">
      <c r="B101" s="84"/>
      <c r="C101" s="125"/>
      <c r="D101" s="226" t="s">
        <v>74</v>
      </c>
      <c r="E101" s="119" t="s">
        <v>35</v>
      </c>
      <c r="F101" s="121"/>
      <c r="G101" s="121"/>
      <c r="H101" s="326"/>
      <c r="I101" s="144"/>
      <c r="J101" s="121"/>
      <c r="K101" s="364" t="s">
        <v>836</v>
      </c>
      <c r="O101" s="5">
        <v>1</v>
      </c>
      <c r="P101" s="5">
        <f>IF($E$68&lt;2,1,IF(OR(E101="選択してください",E101=""),0,COUNTA(E101)))</f>
        <v>1</v>
      </c>
      <c r="Q101" s="5">
        <f t="shared" si="9"/>
        <v>0</v>
      </c>
    </row>
    <row r="102" spans="2:17" ht="44.1" customHeight="1" x14ac:dyDescent="0.15">
      <c r="B102" s="84"/>
      <c r="C102" s="125"/>
      <c r="D102" s="127" t="s">
        <v>888</v>
      </c>
      <c r="E102" s="309">
        <f>IF(E120="",0,IF(E120=1,H122,IF(E120&lt;=2,SUM(H122:H123),IF(E120&lt;=3,SUM(H122:H124),IF(E120&lt;=4,SUM(H122:H125),IF(E120=5,SUM(H122:H126)))))))</f>
        <v>0</v>
      </c>
      <c r="F102" s="124" t="s">
        <v>147</v>
      </c>
      <c r="G102" s="124"/>
      <c r="H102" s="328"/>
      <c r="I102" s="239"/>
      <c r="J102" s="124" t="s">
        <v>890</v>
      </c>
      <c r="K102" s="853" t="s">
        <v>847</v>
      </c>
      <c r="O102" s="5">
        <v>1</v>
      </c>
      <c r="P102" s="5">
        <f>IF($E$68&lt;2,1,COUNTA(E102))</f>
        <v>1</v>
      </c>
      <c r="Q102" s="5">
        <f t="shared" si="9"/>
        <v>0</v>
      </c>
    </row>
    <row r="103" spans="2:17" ht="44.1" customHeight="1" x14ac:dyDescent="0.15">
      <c r="B103" s="84"/>
      <c r="C103" s="125"/>
      <c r="D103" s="126" t="s">
        <v>148</v>
      </c>
      <c r="E103" s="119"/>
      <c r="F103" s="121"/>
      <c r="G103" s="121"/>
      <c r="H103" s="326"/>
      <c r="I103" s="144"/>
      <c r="J103" s="369" t="s">
        <v>149</v>
      </c>
      <c r="K103" s="291" t="s">
        <v>809</v>
      </c>
      <c r="O103" s="5">
        <v>1</v>
      </c>
      <c r="P103" s="5">
        <f>IF($E$68&lt;2,1,COUNTA(E103))</f>
        <v>1</v>
      </c>
      <c r="Q103" s="5">
        <f t="shared" ref="Q103:Q115" si="14">O103-P103</f>
        <v>0</v>
      </c>
    </row>
    <row r="104" spans="2:17" ht="44.1" customHeight="1" x14ac:dyDescent="0.15">
      <c r="B104" s="84"/>
      <c r="C104" s="125"/>
      <c r="D104" s="126" t="s">
        <v>150</v>
      </c>
      <c r="E104" s="119"/>
      <c r="F104" s="121"/>
      <c r="G104" s="121"/>
      <c r="H104" s="326"/>
      <c r="I104" s="144"/>
      <c r="J104" s="369" t="s">
        <v>149</v>
      </c>
      <c r="K104" s="291" t="s">
        <v>809</v>
      </c>
      <c r="O104" s="5">
        <v>1</v>
      </c>
      <c r="P104" s="5">
        <f>IF($E$68&lt;2,1,COUNTA(E104))</f>
        <v>1</v>
      </c>
      <c r="Q104" s="5">
        <f t="shared" si="14"/>
        <v>0</v>
      </c>
    </row>
    <row r="105" spans="2:17" ht="44.1" customHeight="1" x14ac:dyDescent="0.15">
      <c r="B105" s="84"/>
      <c r="C105" s="125"/>
      <c r="D105" s="126" t="s">
        <v>77</v>
      </c>
      <c r="E105" s="152" t="s">
        <v>35</v>
      </c>
      <c r="F105" s="121"/>
      <c r="G105" s="121"/>
      <c r="H105" s="385"/>
      <c r="I105" s="144"/>
      <c r="J105" s="121" t="s">
        <v>676</v>
      </c>
      <c r="K105" s="364" t="s">
        <v>810</v>
      </c>
      <c r="O105" s="5">
        <v>1</v>
      </c>
      <c r="P105" s="5">
        <f>IF($E$68&lt;2,1,IF(OR(E105="選択してください",E105=""),0,COUNTA(E105)))</f>
        <v>1</v>
      </c>
      <c r="Q105" s="5">
        <f t="shared" si="14"/>
        <v>0</v>
      </c>
    </row>
    <row r="106" spans="2:17" ht="44.1" customHeight="1" x14ac:dyDescent="0.15">
      <c r="B106" s="84"/>
      <c r="C106" s="125"/>
      <c r="D106" s="126" t="s">
        <v>684</v>
      </c>
      <c r="E106" s="119"/>
      <c r="F106" s="121" t="s">
        <v>151</v>
      </c>
      <c r="G106" s="121"/>
      <c r="H106" s="326"/>
      <c r="I106" s="144"/>
      <c r="J106" s="121" t="s">
        <v>685</v>
      </c>
      <c r="K106" s="291" t="s">
        <v>811</v>
      </c>
      <c r="O106" s="5">
        <v>1</v>
      </c>
      <c r="P106" s="5">
        <f>IF($E$68&lt;2,1,COUNTA(E106))</f>
        <v>1</v>
      </c>
      <c r="Q106" s="5">
        <f t="shared" si="14"/>
        <v>0</v>
      </c>
    </row>
    <row r="107" spans="2:17" ht="44.1" customHeight="1" x14ac:dyDescent="0.15">
      <c r="B107" s="84"/>
      <c r="C107" s="125"/>
      <c r="D107" s="126" t="s">
        <v>152</v>
      </c>
      <c r="E107" s="119"/>
      <c r="F107" s="121" t="s">
        <v>153</v>
      </c>
      <c r="G107" s="121"/>
      <c r="H107" s="326"/>
      <c r="I107" s="144"/>
      <c r="J107" s="121"/>
      <c r="K107" s="364" t="s">
        <v>812</v>
      </c>
      <c r="O107" s="5">
        <v>1</v>
      </c>
      <c r="P107" s="5">
        <f>IF($E$68&lt;2,1,COUNTA(E107))</f>
        <v>1</v>
      </c>
      <c r="Q107" s="5">
        <f t="shared" si="14"/>
        <v>0</v>
      </c>
    </row>
    <row r="108" spans="2:17" ht="44.1" customHeight="1" x14ac:dyDescent="0.15">
      <c r="B108" s="84"/>
      <c r="C108" s="125"/>
      <c r="D108" s="126" t="s">
        <v>154</v>
      </c>
      <c r="E108" s="851"/>
      <c r="F108" s="121" t="s">
        <v>155</v>
      </c>
      <c r="G108" s="121" t="s">
        <v>156</v>
      </c>
      <c r="H108" s="852"/>
      <c r="I108" s="102" t="s">
        <v>153</v>
      </c>
      <c r="J108" s="121" t="s">
        <v>874</v>
      </c>
      <c r="K108" s="364" t="s">
        <v>813</v>
      </c>
      <c r="O108" s="5">
        <v>2</v>
      </c>
      <c r="P108" s="5">
        <f>IF($E$68&lt;2,2,COUNTA(E108)+COUNTA(H108))</f>
        <v>2</v>
      </c>
      <c r="Q108" s="5">
        <f t="shared" si="14"/>
        <v>0</v>
      </c>
    </row>
    <row r="109" spans="2:17" ht="44.1" customHeight="1" x14ac:dyDescent="0.15">
      <c r="B109" s="84"/>
      <c r="C109" s="138"/>
      <c r="D109" s="226" t="s">
        <v>157</v>
      </c>
      <c r="E109" s="119"/>
      <c r="F109" s="121" t="s">
        <v>158</v>
      </c>
      <c r="G109" s="121" t="s">
        <v>156</v>
      </c>
      <c r="H109" s="119"/>
      <c r="I109" s="102" t="s">
        <v>158</v>
      </c>
      <c r="J109" s="369" t="s">
        <v>159</v>
      </c>
      <c r="K109" s="364" t="s">
        <v>849</v>
      </c>
      <c r="O109" s="5">
        <v>2</v>
      </c>
      <c r="P109" s="5">
        <f>IF($E$68&lt;2,2,COUNTA(E109)+COUNTA(H109))</f>
        <v>2</v>
      </c>
      <c r="Q109" s="5">
        <f t="shared" si="14"/>
        <v>0</v>
      </c>
    </row>
    <row r="110" spans="2:17" ht="44.1" customHeight="1" x14ac:dyDescent="0.15">
      <c r="B110" s="84"/>
      <c r="C110" s="215"/>
      <c r="D110" s="126" t="s">
        <v>160</v>
      </c>
      <c r="E110" s="119"/>
      <c r="F110" s="121" t="s">
        <v>158</v>
      </c>
      <c r="G110" s="121" t="s">
        <v>156</v>
      </c>
      <c r="H110" s="119"/>
      <c r="I110" s="102" t="s">
        <v>158</v>
      </c>
      <c r="J110" s="369" t="s">
        <v>159</v>
      </c>
      <c r="K110" s="364" t="s">
        <v>814</v>
      </c>
      <c r="O110" s="5">
        <v>2</v>
      </c>
      <c r="P110" s="5">
        <f>IF($E$68&lt;2,2,COUNTA(E110)+COUNTA(H110))</f>
        <v>2</v>
      </c>
      <c r="Q110" s="5">
        <f t="shared" si="14"/>
        <v>0</v>
      </c>
    </row>
    <row r="111" spans="2:17" ht="44.1" customHeight="1" x14ac:dyDescent="0.15">
      <c r="B111" s="84"/>
      <c r="C111" s="125"/>
      <c r="D111" s="370" t="s">
        <v>161</v>
      </c>
      <c r="E111" s="119"/>
      <c r="F111" s="121" t="s">
        <v>162</v>
      </c>
      <c r="G111" s="121"/>
      <c r="H111" s="326"/>
      <c r="I111" s="144"/>
      <c r="J111" s="121" t="s">
        <v>173</v>
      </c>
      <c r="K111" s="364" t="s">
        <v>850</v>
      </c>
      <c r="O111" s="5">
        <v>1</v>
      </c>
      <c r="P111" s="5">
        <f>IF($E$68&lt;2,1,COUNTA(E111))</f>
        <v>1</v>
      </c>
      <c r="Q111" s="5">
        <f t="shared" si="14"/>
        <v>0</v>
      </c>
    </row>
    <row r="112" spans="2:17" ht="44.1" customHeight="1" x14ac:dyDescent="0.15">
      <c r="B112" s="84"/>
      <c r="C112" s="125"/>
      <c r="D112" s="371" t="s">
        <v>164</v>
      </c>
      <c r="E112" s="119"/>
      <c r="F112" s="121" t="s">
        <v>162</v>
      </c>
      <c r="G112" s="121"/>
      <c r="H112" s="326"/>
      <c r="I112" s="144"/>
      <c r="J112" s="121" t="s">
        <v>174</v>
      </c>
      <c r="K112" s="364" t="s">
        <v>850</v>
      </c>
      <c r="O112" s="5">
        <v>1</v>
      </c>
      <c r="P112" s="5">
        <f>IF($E$68&lt;2,1,COUNTA(E112))</f>
        <v>1</v>
      </c>
      <c r="Q112" s="5">
        <f t="shared" si="14"/>
        <v>0</v>
      </c>
    </row>
    <row r="113" spans="2:17" ht="44.1" customHeight="1" x14ac:dyDescent="0.15">
      <c r="B113" s="84"/>
      <c r="C113" s="125"/>
      <c r="D113" s="371" t="s">
        <v>907</v>
      </c>
      <c r="E113" s="119"/>
      <c r="F113" s="121" t="s">
        <v>158</v>
      </c>
      <c r="G113" s="121" t="s">
        <v>156</v>
      </c>
      <c r="H113" s="119"/>
      <c r="I113" s="102" t="s">
        <v>158</v>
      </c>
      <c r="J113" s="121" t="s">
        <v>909</v>
      </c>
      <c r="K113" s="364"/>
      <c r="O113" s="5">
        <v>2</v>
      </c>
      <c r="P113" s="5">
        <f>IF($E$68&lt;2,2,COUNTA(E113)+COUNTA(H113))</f>
        <v>2</v>
      </c>
      <c r="Q113" s="5">
        <f t="shared" ref="Q113:Q114" si="15">O113-P113</f>
        <v>0</v>
      </c>
    </row>
    <row r="114" spans="2:17" ht="44.1" customHeight="1" x14ac:dyDescent="0.15">
      <c r="B114" s="84"/>
      <c r="C114" s="125"/>
      <c r="D114" s="371" t="s">
        <v>908</v>
      </c>
      <c r="E114" s="119"/>
      <c r="F114" s="121" t="s">
        <v>158</v>
      </c>
      <c r="G114" s="121"/>
      <c r="H114" s="326"/>
      <c r="I114" s="144"/>
      <c r="J114" s="121" t="s">
        <v>910</v>
      </c>
      <c r="K114" s="364"/>
      <c r="O114" s="5">
        <v>1</v>
      </c>
      <c r="P114" s="5">
        <f>IF($E$68&lt;2,1,COUNTA(E114))</f>
        <v>1</v>
      </c>
      <c r="Q114" s="5">
        <f t="shared" si="15"/>
        <v>0</v>
      </c>
    </row>
    <row r="115" spans="2:17" ht="44.1" customHeight="1" x14ac:dyDescent="0.15">
      <c r="B115" s="84"/>
      <c r="C115" s="125"/>
      <c r="D115" s="126" t="s">
        <v>81</v>
      </c>
      <c r="E115" s="119" t="s">
        <v>35</v>
      </c>
      <c r="F115" s="121"/>
      <c r="G115" s="121"/>
      <c r="H115" s="326"/>
      <c r="I115" s="144"/>
      <c r="J115" s="121"/>
      <c r="K115" s="364" t="s">
        <v>815</v>
      </c>
      <c r="O115" s="5">
        <v>1</v>
      </c>
      <c r="P115" s="5">
        <f>IF($E$68&lt;2,1,IF(OR(E115="選択してください",E115=""),0,COUNTA(E115)))</f>
        <v>1</v>
      </c>
      <c r="Q115" s="5">
        <f t="shared" si="14"/>
        <v>0</v>
      </c>
    </row>
    <row r="116" spans="2:17" ht="44.1" customHeight="1" x14ac:dyDescent="0.15">
      <c r="B116" s="84"/>
      <c r="C116" s="138"/>
      <c r="D116" s="127" t="s">
        <v>692</v>
      </c>
      <c r="E116" s="123" t="s">
        <v>35</v>
      </c>
      <c r="F116" s="124"/>
      <c r="G116" s="124"/>
      <c r="H116" s="328"/>
      <c r="I116" s="239"/>
      <c r="J116" s="386"/>
      <c r="K116" s="853" t="s">
        <v>818</v>
      </c>
      <c r="O116" s="5">
        <v>1</v>
      </c>
      <c r="P116" s="5">
        <f>IF($E$68&lt;2,1,IF(OR(E116="選択してください",E116=""),0,COUNTA(E116)))</f>
        <v>1</v>
      </c>
      <c r="Q116" s="5">
        <f t="shared" ref="Q116:Q131" si="16">O116-P116</f>
        <v>0</v>
      </c>
    </row>
    <row r="117" spans="2:17" ht="44.1" customHeight="1" x14ac:dyDescent="0.15">
      <c r="B117" s="84"/>
      <c r="C117" s="125"/>
      <c r="D117" s="127" t="s">
        <v>86</v>
      </c>
      <c r="E117" s="119" t="s">
        <v>35</v>
      </c>
      <c r="F117" s="121"/>
      <c r="G117" s="121"/>
      <c r="H117" s="326"/>
      <c r="I117" s="144"/>
      <c r="J117" s="121"/>
      <c r="K117" s="291" t="s">
        <v>816</v>
      </c>
      <c r="O117" s="5">
        <v>1</v>
      </c>
      <c r="P117" s="5">
        <f>IF($E$68&lt;2,1,IF(OR(E117="選択してください",E117=""),0,COUNTA(E117)))</f>
        <v>1</v>
      </c>
      <c r="Q117" s="5">
        <f>O117-P117</f>
        <v>0</v>
      </c>
    </row>
    <row r="118" spans="2:17" ht="44.1" customHeight="1" x14ac:dyDescent="0.15">
      <c r="B118" s="84"/>
      <c r="C118" s="125"/>
      <c r="D118" s="140" t="s">
        <v>166</v>
      </c>
      <c r="E118" s="119"/>
      <c r="F118" s="121"/>
      <c r="G118" s="102"/>
      <c r="H118" s="328"/>
      <c r="I118" s="239"/>
      <c r="J118" s="372" t="s">
        <v>646</v>
      </c>
      <c r="K118" s="364" t="s">
        <v>817</v>
      </c>
      <c r="O118" s="5">
        <v>1</v>
      </c>
      <c r="P118" s="5">
        <f>IF($E$68&lt;2,1,IF(E117="有",COUNTA(E118),1))</f>
        <v>1</v>
      </c>
      <c r="Q118" s="5">
        <f t="shared" ref="Q118" si="17">O118-P118</f>
        <v>0</v>
      </c>
    </row>
    <row r="119" spans="2:17" ht="39.950000000000003" customHeight="1" x14ac:dyDescent="0.15">
      <c r="B119" s="84"/>
      <c r="C119" s="125" t="s">
        <v>652</v>
      </c>
      <c r="D119" s="82" t="s">
        <v>167</v>
      </c>
      <c r="E119" s="119"/>
      <c r="F119" s="387" t="s">
        <v>168</v>
      </c>
      <c r="G119" s="121"/>
      <c r="H119" s="326"/>
      <c r="I119" s="144"/>
      <c r="J119" s="388" t="s">
        <v>169</v>
      </c>
      <c r="K119" s="102" t="s">
        <v>819</v>
      </c>
      <c r="O119" s="5">
        <v>1</v>
      </c>
      <c r="P119" s="5">
        <f>IF($E$68&lt;2,1,COUNTA(E119))</f>
        <v>1</v>
      </c>
      <c r="Q119" s="5">
        <f>O119-P119</f>
        <v>0</v>
      </c>
    </row>
    <row r="120" spans="2:17" ht="50.1" customHeight="1" x14ac:dyDescent="0.15">
      <c r="B120" s="84"/>
      <c r="C120" s="215"/>
      <c r="D120" s="216" t="s">
        <v>688</v>
      </c>
      <c r="E120" s="152"/>
      <c r="F120" s="143" t="s">
        <v>657</v>
      </c>
      <c r="G120" s="143"/>
      <c r="H120" s="365"/>
      <c r="I120" s="366"/>
      <c r="J120" s="378" t="s">
        <v>728</v>
      </c>
      <c r="K120" s="98" t="s">
        <v>170</v>
      </c>
      <c r="O120" s="5">
        <v>1</v>
      </c>
      <c r="P120" s="5">
        <f>IF($E$68&lt;2,1,COUNTA(E120))</f>
        <v>1</v>
      </c>
      <c r="Q120" s="5">
        <f>O120-P120</f>
        <v>0</v>
      </c>
    </row>
    <row r="121" spans="2:17" ht="44.1" customHeight="1" x14ac:dyDescent="0.15">
      <c r="B121" s="84"/>
      <c r="D121" s="394" t="s">
        <v>687</v>
      </c>
      <c r="E121" s="217" t="s">
        <v>171</v>
      </c>
      <c r="F121" s="219"/>
      <c r="G121" s="219"/>
      <c r="H121" s="217" t="s">
        <v>656</v>
      </c>
      <c r="I121" s="218"/>
      <c r="J121" s="379"/>
      <c r="K121" s="100" t="s">
        <v>170</v>
      </c>
    </row>
    <row r="122" spans="2:17" ht="54.95" customHeight="1" x14ac:dyDescent="0.15">
      <c r="B122" s="84"/>
      <c r="D122" s="132" t="s">
        <v>660</v>
      </c>
      <c r="E122" s="152"/>
      <c r="F122" s="87" t="s">
        <v>172</v>
      </c>
      <c r="G122" s="87"/>
      <c r="H122" s="152"/>
      <c r="I122" s="99" t="s">
        <v>654</v>
      </c>
      <c r="J122" s="380"/>
      <c r="K122" s="287" t="s">
        <v>820</v>
      </c>
      <c r="O122" s="5">
        <v>2</v>
      </c>
      <c r="P122" s="5">
        <f>IF($E$68&lt;2,2,COUNTA(E122)+IF(J122="【セット数合計】が【PCSの情報 台数】と一致するように記載ください",0,COUNTA(H122)))</f>
        <v>2</v>
      </c>
      <c r="Q122" s="5">
        <f t="shared" ref="Q122:Q126" si="18">O122-P122</f>
        <v>0</v>
      </c>
    </row>
    <row r="123" spans="2:17" ht="54.95" customHeight="1" x14ac:dyDescent="0.15">
      <c r="B123" s="84"/>
      <c r="C123" s="138"/>
      <c r="D123" s="133" t="s">
        <v>661</v>
      </c>
      <c r="E123" s="119"/>
      <c r="F123" s="121" t="s">
        <v>172</v>
      </c>
      <c r="G123" s="121"/>
      <c r="H123" s="119"/>
      <c r="I123" s="102" t="s">
        <v>654</v>
      </c>
      <c r="J123" s="381" t="str">
        <f>IF(AND($E120&lt;2,OR(E123&lt;&gt;"",H123&lt;&gt;"")),"←パネル枚数構成の種類数に応じて、灰色セルの数値を削除ください","")</f>
        <v/>
      </c>
      <c r="K123" s="291" t="s">
        <v>820</v>
      </c>
      <c r="O123" s="5">
        <v>2</v>
      </c>
      <c r="P123" s="5">
        <f>IF($E$68&lt;2,2,IF($E$120&lt;2,2,COUNTA(E123)+IF(J122="【セット数合計】が【PCSの情報 台数】と一致するように記載ください",0,COUNTA(H123))))</f>
        <v>2</v>
      </c>
      <c r="Q123" s="5">
        <f t="shared" si="18"/>
        <v>0</v>
      </c>
    </row>
    <row r="124" spans="2:17" ht="54.95" customHeight="1" x14ac:dyDescent="0.15">
      <c r="B124" s="84"/>
      <c r="C124" s="138"/>
      <c r="D124" s="133" t="s">
        <v>662</v>
      </c>
      <c r="E124" s="119"/>
      <c r="F124" s="121" t="s">
        <v>172</v>
      </c>
      <c r="G124" s="121"/>
      <c r="H124" s="119"/>
      <c r="I124" s="102" t="s">
        <v>654</v>
      </c>
      <c r="J124" s="381" t="str">
        <f>IF(AND($E120&lt;3,OR(E124&lt;&gt;"",H124&lt;&gt;"")),"←パネル枚数構成の種類数に応じて、灰色セルの数値を削除ください","")</f>
        <v/>
      </c>
      <c r="K124" s="291" t="s">
        <v>820</v>
      </c>
      <c r="O124" s="5">
        <v>2</v>
      </c>
      <c r="P124" s="5">
        <f>IF($E$68&lt;2,2,IF($E$120&lt;3,2,COUNTA(E124)+IF(J122="【セット数合計】が【PCSの情報 台数】と一致するように記載ください",0,COUNTA(H124))))</f>
        <v>2</v>
      </c>
      <c r="Q124" s="5">
        <f t="shared" si="18"/>
        <v>0</v>
      </c>
    </row>
    <row r="125" spans="2:17" ht="54.95" customHeight="1" x14ac:dyDescent="0.15">
      <c r="B125" s="84"/>
      <c r="C125" s="138"/>
      <c r="D125" s="133" t="s">
        <v>663</v>
      </c>
      <c r="E125" s="119"/>
      <c r="F125" s="121" t="s">
        <v>172</v>
      </c>
      <c r="G125" s="121"/>
      <c r="H125" s="119"/>
      <c r="I125" s="102" t="s">
        <v>654</v>
      </c>
      <c r="J125" s="381" t="str">
        <f>IF(AND($E120&lt;4,OR(E125&lt;&gt;"",H125&lt;&gt;"")),"←パネル枚数構成の種類数に応じて、灰色セルの数値を削除ください","")</f>
        <v/>
      </c>
      <c r="K125" s="291" t="s">
        <v>820</v>
      </c>
      <c r="O125" s="5">
        <v>2</v>
      </c>
      <c r="P125" s="5">
        <f>IF($E$68&lt;2,2,IF($E$120&lt;4,2,COUNTA(E125)+IF(J122="【セット数合計】が【PCSの情報 台数】と一致するように記載ください",0,COUNTA(H125))))</f>
        <v>2</v>
      </c>
      <c r="Q125" s="5">
        <f t="shared" si="18"/>
        <v>0</v>
      </c>
    </row>
    <row r="126" spans="2:17" ht="54.95" customHeight="1" x14ac:dyDescent="0.15">
      <c r="B126" s="84"/>
      <c r="C126" s="138"/>
      <c r="D126" s="140" t="s">
        <v>664</v>
      </c>
      <c r="E126" s="123"/>
      <c r="F126" s="124" t="s">
        <v>172</v>
      </c>
      <c r="G126" s="124"/>
      <c r="H126" s="123"/>
      <c r="I126" s="386" t="s">
        <v>654</v>
      </c>
      <c r="J126" s="362" t="str">
        <f>IF(AND($E120&lt;5,OR(E126&lt;&gt;"",H126&lt;&gt;"")),"←パネル枚数構成の種類数に応じて、灰色セルの数値を削除ください","")</f>
        <v/>
      </c>
      <c r="K126" s="298" t="s">
        <v>820</v>
      </c>
      <c r="O126" s="5">
        <v>2</v>
      </c>
      <c r="P126" s="5">
        <f>IF($E$68&lt;2,2,IF($E$120&lt;5,2,COUNTA(E126)+IF(J122="【セット数合計】が【PCSの情報 台数】と一致するように記載ください",0,COUNTA(H126))))</f>
        <v>2</v>
      </c>
      <c r="Q126" s="5">
        <f t="shared" si="18"/>
        <v>0</v>
      </c>
    </row>
    <row r="127" spans="2:17" ht="54.95" customHeight="1" x14ac:dyDescent="0.15">
      <c r="B127" s="84"/>
      <c r="C127" s="130" t="s">
        <v>697</v>
      </c>
      <c r="D127" s="232"/>
      <c r="E127" s="234"/>
      <c r="F127" s="234"/>
      <c r="G127" s="234"/>
      <c r="H127" s="229"/>
      <c r="I127" s="229"/>
      <c r="J127" s="30"/>
      <c r="K127" s="100"/>
    </row>
    <row r="128" spans="2:17" ht="44.1" customHeight="1" x14ac:dyDescent="0.15">
      <c r="B128" s="84"/>
      <c r="C128" s="125" t="s">
        <v>682</v>
      </c>
      <c r="D128" s="132" t="s">
        <v>701</v>
      </c>
      <c r="E128" s="118" t="s">
        <v>35</v>
      </c>
      <c r="F128" s="87"/>
      <c r="G128" s="99"/>
      <c r="H128" s="326"/>
      <c r="I128" s="144"/>
      <c r="J128" s="121" t="s">
        <v>767</v>
      </c>
      <c r="K128" s="384" t="s">
        <v>821</v>
      </c>
      <c r="O128" s="5">
        <v>1</v>
      </c>
      <c r="P128" s="5">
        <f>IF($E$68&lt;3,1,IF(OR(E128="選択してください",E128=""),0,COUNTA(E128)))</f>
        <v>1</v>
      </c>
      <c r="Q128" s="5">
        <f>O128-P128</f>
        <v>0</v>
      </c>
    </row>
    <row r="129" spans="2:17" ht="44.1" customHeight="1" x14ac:dyDescent="0.15">
      <c r="B129" s="84"/>
      <c r="C129" s="125"/>
      <c r="D129" s="817" t="s">
        <v>683</v>
      </c>
      <c r="E129" s="814"/>
      <c r="F129" s="143" t="s">
        <v>142</v>
      </c>
      <c r="G129" s="98"/>
      <c r="H129" s="389"/>
      <c r="I129" s="239"/>
      <c r="J129" s="124" t="s">
        <v>745</v>
      </c>
      <c r="K129" s="821" t="s">
        <v>822</v>
      </c>
      <c r="O129" s="5">
        <v>1</v>
      </c>
      <c r="P129" s="5">
        <f>IF($E$68&lt;3,1,COUNTA(E129))</f>
        <v>1</v>
      </c>
      <c r="Q129" s="5">
        <f>O129-P129</f>
        <v>0</v>
      </c>
    </row>
    <row r="130" spans="2:17" ht="44.1" customHeight="1" x14ac:dyDescent="0.15">
      <c r="B130" s="84"/>
      <c r="C130" s="125"/>
      <c r="D130" s="226" t="s">
        <v>74</v>
      </c>
      <c r="E130" s="119" t="s">
        <v>35</v>
      </c>
      <c r="F130" s="121"/>
      <c r="G130" s="121"/>
      <c r="H130" s="326"/>
      <c r="I130" s="144"/>
      <c r="J130" s="121"/>
      <c r="K130" s="364" t="s">
        <v>835</v>
      </c>
      <c r="O130" s="5">
        <v>1</v>
      </c>
      <c r="P130" s="5">
        <f>IF($E$68&lt;3,1,IF(OR(E130="選択してください",E130=""),0,COUNTA(E130)))</f>
        <v>1</v>
      </c>
      <c r="Q130" s="5">
        <f t="shared" si="16"/>
        <v>0</v>
      </c>
    </row>
    <row r="131" spans="2:17" ht="42" x14ac:dyDescent="0.15">
      <c r="B131" s="84"/>
      <c r="C131" s="125"/>
      <c r="D131" s="127" t="s">
        <v>891</v>
      </c>
      <c r="E131" s="309">
        <f>IF(E149="",0,IF(E149=1,H151,IF(E149&lt;=2,SUM(H151:H152),IF(E149&lt;=3,SUM(H151:H153),IF(E149&lt;=4,SUM(H151:H154),IF(E149=5,SUM(H151:H155)))))))</f>
        <v>0</v>
      </c>
      <c r="F131" s="124" t="s">
        <v>147</v>
      </c>
      <c r="G131" s="124"/>
      <c r="H131" s="328"/>
      <c r="I131" s="239"/>
      <c r="J131" s="124" t="s">
        <v>890</v>
      </c>
      <c r="K131" s="853" t="s">
        <v>851</v>
      </c>
      <c r="O131" s="5">
        <v>1</v>
      </c>
      <c r="P131" s="5">
        <f>IF($E$68&lt;3,1,COUNTA(E131))</f>
        <v>1</v>
      </c>
      <c r="Q131" s="5">
        <f t="shared" si="16"/>
        <v>0</v>
      </c>
    </row>
    <row r="132" spans="2:17" ht="44.1" customHeight="1" x14ac:dyDescent="0.15">
      <c r="B132" s="84"/>
      <c r="C132" s="125"/>
      <c r="D132" s="126" t="s">
        <v>148</v>
      </c>
      <c r="E132" s="119"/>
      <c r="F132" s="121"/>
      <c r="G132" s="121"/>
      <c r="H132" s="326"/>
      <c r="I132" s="144"/>
      <c r="J132" s="369" t="s">
        <v>149</v>
      </c>
      <c r="K132" s="364" t="s">
        <v>823</v>
      </c>
      <c r="O132" s="5">
        <v>1</v>
      </c>
      <c r="P132" s="5">
        <f>IF($E$68&lt;3,1,COUNTA(E132))</f>
        <v>1</v>
      </c>
      <c r="Q132" s="5">
        <f t="shared" ref="Q132:Q146" si="19">O132-P132</f>
        <v>0</v>
      </c>
    </row>
    <row r="133" spans="2:17" ht="44.1" customHeight="1" x14ac:dyDescent="0.15">
      <c r="B133" s="84"/>
      <c r="C133" s="125"/>
      <c r="D133" s="126" t="s">
        <v>150</v>
      </c>
      <c r="E133" s="119"/>
      <c r="F133" s="121"/>
      <c r="G133" s="121"/>
      <c r="H133" s="326"/>
      <c r="I133" s="144"/>
      <c r="J133" s="369" t="s">
        <v>149</v>
      </c>
      <c r="K133" s="364" t="s">
        <v>823</v>
      </c>
      <c r="O133" s="5">
        <v>1</v>
      </c>
      <c r="P133" s="5">
        <f>IF($E$68&lt;3,1,COUNTA(E133))</f>
        <v>1</v>
      </c>
      <c r="Q133" s="5">
        <f t="shared" si="19"/>
        <v>0</v>
      </c>
    </row>
    <row r="134" spans="2:17" ht="44.1" customHeight="1" x14ac:dyDescent="0.15">
      <c r="B134" s="84"/>
      <c r="C134" s="125"/>
      <c r="D134" s="126" t="s">
        <v>77</v>
      </c>
      <c r="E134" s="152" t="s">
        <v>35</v>
      </c>
      <c r="F134" s="121"/>
      <c r="G134" s="121"/>
      <c r="H134" s="326"/>
      <c r="I134" s="144"/>
      <c r="J134" s="121" t="s">
        <v>676</v>
      </c>
      <c r="K134" s="364" t="s">
        <v>824</v>
      </c>
      <c r="O134" s="5">
        <v>1</v>
      </c>
      <c r="P134" s="5">
        <f>IF($E$68&lt;3,1,IF(OR(E134="選択してください",E134=""),0,COUNTA(E134)))</f>
        <v>1</v>
      </c>
      <c r="Q134" s="5">
        <f t="shared" si="19"/>
        <v>0</v>
      </c>
    </row>
    <row r="135" spans="2:17" ht="44.1" customHeight="1" x14ac:dyDescent="0.15">
      <c r="B135" s="84"/>
      <c r="C135" s="125"/>
      <c r="D135" s="126" t="s">
        <v>684</v>
      </c>
      <c r="E135" s="119"/>
      <c r="F135" s="121" t="s">
        <v>151</v>
      </c>
      <c r="G135" s="121"/>
      <c r="H135" s="326"/>
      <c r="I135" s="144"/>
      <c r="J135" s="121" t="s">
        <v>685</v>
      </c>
      <c r="K135" s="364" t="s">
        <v>825</v>
      </c>
      <c r="O135" s="5">
        <v>1</v>
      </c>
      <c r="P135" s="5">
        <f>IF($E$68&lt;3,1,COUNTA(E135))</f>
        <v>1</v>
      </c>
      <c r="Q135" s="5">
        <f t="shared" si="19"/>
        <v>0</v>
      </c>
    </row>
    <row r="136" spans="2:17" ht="44.1" customHeight="1" x14ac:dyDescent="0.15">
      <c r="B136" s="84"/>
      <c r="C136" s="125"/>
      <c r="D136" s="126" t="s">
        <v>152</v>
      </c>
      <c r="E136" s="119"/>
      <c r="F136" s="121" t="s">
        <v>153</v>
      </c>
      <c r="G136" s="121"/>
      <c r="H136" s="326"/>
      <c r="I136" s="144"/>
      <c r="J136" s="121"/>
      <c r="K136" s="364" t="s">
        <v>826</v>
      </c>
      <c r="O136" s="5">
        <v>1</v>
      </c>
      <c r="P136" s="5">
        <f>IF($E$68&lt;3,1,COUNTA(E136))</f>
        <v>1</v>
      </c>
      <c r="Q136" s="5">
        <f t="shared" si="19"/>
        <v>0</v>
      </c>
    </row>
    <row r="137" spans="2:17" ht="44.1" customHeight="1" x14ac:dyDescent="0.15">
      <c r="B137" s="84"/>
      <c r="C137" s="125"/>
      <c r="D137" s="126" t="s">
        <v>154</v>
      </c>
      <c r="E137" s="851"/>
      <c r="F137" s="121" t="s">
        <v>155</v>
      </c>
      <c r="G137" s="121" t="s">
        <v>156</v>
      </c>
      <c r="H137" s="852"/>
      <c r="I137" s="102" t="s">
        <v>153</v>
      </c>
      <c r="J137" s="121" t="s">
        <v>874</v>
      </c>
      <c r="K137" s="364" t="s">
        <v>827</v>
      </c>
      <c r="O137" s="5">
        <v>2</v>
      </c>
      <c r="P137" s="5">
        <f>IF($E$68&lt;3,2,COUNTA(E137)+COUNTA(H137))</f>
        <v>2</v>
      </c>
      <c r="Q137" s="5">
        <f t="shared" si="19"/>
        <v>0</v>
      </c>
    </row>
    <row r="138" spans="2:17" ht="44.1" customHeight="1" x14ac:dyDescent="0.15">
      <c r="B138" s="84"/>
      <c r="C138" s="138"/>
      <c r="D138" s="226" t="s">
        <v>157</v>
      </c>
      <c r="E138" s="119"/>
      <c r="F138" s="121" t="s">
        <v>158</v>
      </c>
      <c r="G138" s="121" t="s">
        <v>156</v>
      </c>
      <c r="H138" s="119"/>
      <c r="I138" s="102" t="s">
        <v>158</v>
      </c>
      <c r="J138" s="369" t="s">
        <v>159</v>
      </c>
      <c r="K138" s="364" t="s">
        <v>852</v>
      </c>
      <c r="O138" s="5">
        <v>2</v>
      </c>
      <c r="P138" s="5">
        <f>IF($E$68&lt;3,2,COUNTA(E138)+COUNTA(H138))</f>
        <v>2</v>
      </c>
      <c r="Q138" s="5">
        <f t="shared" si="19"/>
        <v>0</v>
      </c>
    </row>
    <row r="139" spans="2:17" ht="44.1" customHeight="1" x14ac:dyDescent="0.15">
      <c r="B139" s="84"/>
      <c r="C139" s="215"/>
      <c r="D139" s="126" t="s">
        <v>160</v>
      </c>
      <c r="E139" s="119"/>
      <c r="F139" s="121" t="s">
        <v>158</v>
      </c>
      <c r="G139" s="121" t="s">
        <v>156</v>
      </c>
      <c r="H139" s="119"/>
      <c r="I139" s="102" t="s">
        <v>158</v>
      </c>
      <c r="J139" s="369" t="s">
        <v>159</v>
      </c>
      <c r="K139" s="364" t="s">
        <v>828</v>
      </c>
      <c r="O139" s="5">
        <v>2</v>
      </c>
      <c r="P139" s="5">
        <f>IF($E$68&lt;3,2,COUNTA(E139)+COUNTA(H139))</f>
        <v>2</v>
      </c>
      <c r="Q139" s="5">
        <f t="shared" si="19"/>
        <v>0</v>
      </c>
    </row>
    <row r="140" spans="2:17" ht="44.1" customHeight="1" x14ac:dyDescent="0.15">
      <c r="B140" s="84"/>
      <c r="C140" s="125"/>
      <c r="D140" s="370" t="s">
        <v>161</v>
      </c>
      <c r="E140" s="119"/>
      <c r="F140" s="121" t="s">
        <v>162</v>
      </c>
      <c r="G140" s="121"/>
      <c r="H140" s="326"/>
      <c r="I140" s="144"/>
      <c r="J140" s="121" t="s">
        <v>163</v>
      </c>
      <c r="K140" s="364" t="s">
        <v>853</v>
      </c>
      <c r="O140" s="5">
        <v>1</v>
      </c>
      <c r="P140" s="5">
        <f>IF($E$68&lt;3,1,COUNTA(E140))</f>
        <v>1</v>
      </c>
      <c r="Q140" s="5">
        <f t="shared" si="19"/>
        <v>0</v>
      </c>
    </row>
    <row r="141" spans="2:17" ht="44.1" customHeight="1" x14ac:dyDescent="0.15">
      <c r="B141" s="84"/>
      <c r="C141" s="125"/>
      <c r="D141" s="371" t="s">
        <v>164</v>
      </c>
      <c r="E141" s="123"/>
      <c r="F141" s="121" t="s">
        <v>162</v>
      </c>
      <c r="G141" s="121"/>
      <c r="H141" s="326"/>
      <c r="I141" s="144"/>
      <c r="J141" s="121" t="s">
        <v>165</v>
      </c>
      <c r="K141" s="364" t="s">
        <v>854</v>
      </c>
      <c r="O141" s="5">
        <v>1</v>
      </c>
      <c r="P141" s="5">
        <f>IF($E$68&lt;3,1,COUNTA(E141))</f>
        <v>1</v>
      </c>
      <c r="Q141" s="5">
        <f t="shared" si="19"/>
        <v>0</v>
      </c>
    </row>
    <row r="142" spans="2:17" ht="44.1" customHeight="1" x14ac:dyDescent="0.15">
      <c r="B142" s="84"/>
      <c r="C142" s="125"/>
      <c r="D142" s="371" t="s">
        <v>907</v>
      </c>
      <c r="E142" s="119"/>
      <c r="F142" s="121" t="s">
        <v>158</v>
      </c>
      <c r="G142" s="121" t="s">
        <v>156</v>
      </c>
      <c r="H142" s="119"/>
      <c r="I142" s="102" t="s">
        <v>158</v>
      </c>
      <c r="J142" s="121" t="s">
        <v>909</v>
      </c>
      <c r="K142" s="364"/>
      <c r="O142" s="5">
        <v>2</v>
      </c>
      <c r="P142" s="5">
        <f>IF($E$68&lt;3,2,COUNTA(E142)+COUNTA(H142))</f>
        <v>2</v>
      </c>
      <c r="Q142" s="5">
        <f t="shared" ref="Q142:Q143" si="20">O142-P142</f>
        <v>0</v>
      </c>
    </row>
    <row r="143" spans="2:17" ht="44.1" customHeight="1" x14ac:dyDescent="0.15">
      <c r="B143" s="84"/>
      <c r="C143" s="125"/>
      <c r="D143" s="371" t="s">
        <v>908</v>
      </c>
      <c r="E143" s="123"/>
      <c r="F143" s="121" t="s">
        <v>158</v>
      </c>
      <c r="G143" s="121"/>
      <c r="H143" s="326"/>
      <c r="I143" s="144"/>
      <c r="J143" s="121" t="s">
        <v>910</v>
      </c>
      <c r="K143" s="364"/>
      <c r="O143" s="5">
        <v>1</v>
      </c>
      <c r="P143" s="5">
        <f>IF($E$68&lt;3,1,COUNTA(E143))</f>
        <v>1</v>
      </c>
      <c r="Q143" s="5">
        <f t="shared" si="20"/>
        <v>0</v>
      </c>
    </row>
    <row r="144" spans="2:17" ht="44.1" customHeight="1" x14ac:dyDescent="0.15">
      <c r="B144" s="84"/>
      <c r="C144" s="125"/>
      <c r="D144" s="126" t="s">
        <v>81</v>
      </c>
      <c r="E144" s="119" t="s">
        <v>35</v>
      </c>
      <c r="F144" s="121"/>
      <c r="G144" s="121"/>
      <c r="H144" s="326"/>
      <c r="I144" s="144"/>
      <c r="J144" s="121"/>
      <c r="K144" s="364" t="s">
        <v>830</v>
      </c>
      <c r="O144" s="5">
        <v>1</v>
      </c>
      <c r="P144" s="5">
        <f>IF($E$68&lt;3,1,IF(OR(E144="選択してください",E144=""),0,COUNTA(E144)))</f>
        <v>1</v>
      </c>
      <c r="Q144" s="5">
        <f t="shared" si="19"/>
        <v>0</v>
      </c>
    </row>
    <row r="145" spans="2:17" ht="44.1" customHeight="1" x14ac:dyDescent="0.15">
      <c r="B145" s="84"/>
      <c r="C145" s="138"/>
      <c r="D145" s="127" t="s">
        <v>692</v>
      </c>
      <c r="E145" s="123" t="s">
        <v>35</v>
      </c>
      <c r="F145" s="124"/>
      <c r="G145" s="124"/>
      <c r="H145" s="328"/>
      <c r="I145" s="239"/>
      <c r="J145" s="124"/>
      <c r="K145" s="853" t="s">
        <v>829</v>
      </c>
      <c r="O145" s="5">
        <v>1</v>
      </c>
      <c r="P145" s="5">
        <f>IF($E$68&lt;3,1,IF(OR(E145="選択してください",E145=""),0,COUNTA(E145)))</f>
        <v>1</v>
      </c>
      <c r="Q145" s="5">
        <f t="shared" si="19"/>
        <v>0</v>
      </c>
    </row>
    <row r="146" spans="2:17" ht="44.1" customHeight="1" x14ac:dyDescent="0.15">
      <c r="B146" s="84"/>
      <c r="C146" s="125"/>
      <c r="D146" s="127" t="s">
        <v>86</v>
      </c>
      <c r="E146" s="119" t="s">
        <v>35</v>
      </c>
      <c r="F146" s="121"/>
      <c r="G146" s="121"/>
      <c r="H146" s="326"/>
      <c r="I146" s="144"/>
      <c r="J146" s="121"/>
      <c r="K146" s="364" t="s">
        <v>831</v>
      </c>
      <c r="O146" s="5">
        <v>1</v>
      </c>
      <c r="P146" s="5">
        <f>IF($E$68&lt;3,1,IF(OR(E146="選択してください",E146=""),0,COUNTA(E146)))</f>
        <v>1</v>
      </c>
      <c r="Q146" s="5">
        <f t="shared" si="19"/>
        <v>0</v>
      </c>
    </row>
    <row r="147" spans="2:17" ht="44.1" customHeight="1" x14ac:dyDescent="0.15">
      <c r="B147" s="84"/>
      <c r="C147" s="125"/>
      <c r="D147" s="140" t="s">
        <v>166</v>
      </c>
      <c r="E147" s="123"/>
      <c r="F147" s="124"/>
      <c r="G147" s="124"/>
      <c r="H147" s="328"/>
      <c r="I147" s="239"/>
      <c r="J147" s="372" t="s">
        <v>646</v>
      </c>
      <c r="K147" s="853" t="s">
        <v>832</v>
      </c>
      <c r="O147" s="5">
        <v>1</v>
      </c>
      <c r="P147" s="5">
        <f>IF($E$68&lt;3,1,IF(E146="有",COUNTA(E147),1))</f>
        <v>1</v>
      </c>
      <c r="Q147" s="5">
        <f t="shared" ref="Q147" si="21">O147-P147</f>
        <v>0</v>
      </c>
    </row>
    <row r="148" spans="2:17" ht="39.950000000000003" customHeight="1" x14ac:dyDescent="0.15">
      <c r="B148" s="84"/>
      <c r="C148" s="125" t="s">
        <v>652</v>
      </c>
      <c r="D148" s="85" t="s">
        <v>167</v>
      </c>
      <c r="E148" s="193"/>
      <c r="F148" s="770" t="s">
        <v>168</v>
      </c>
      <c r="G148" s="100"/>
      <c r="H148" s="390"/>
      <c r="I148" s="391"/>
      <c r="J148" s="392" t="s">
        <v>169</v>
      </c>
      <c r="K148" s="100" t="s">
        <v>833</v>
      </c>
      <c r="O148" s="5">
        <v>1</v>
      </c>
      <c r="P148" s="5">
        <f>IF($E$68&lt;3,1,COUNTA(E148))</f>
        <v>1</v>
      </c>
      <c r="Q148" s="5">
        <f t="shared" ref="Q148:Q155" si="22">O148-P148</f>
        <v>0</v>
      </c>
    </row>
    <row r="149" spans="2:17" ht="50.1" customHeight="1" x14ac:dyDescent="0.15">
      <c r="B149" s="84"/>
      <c r="C149" s="215"/>
      <c r="D149" s="216" t="s">
        <v>689</v>
      </c>
      <c r="E149" s="122"/>
      <c r="F149" s="89" t="s">
        <v>657</v>
      </c>
      <c r="G149" s="89"/>
      <c r="H149" s="332"/>
      <c r="I149" s="145"/>
      <c r="J149" s="393" t="s">
        <v>728</v>
      </c>
      <c r="K149" s="382" t="s">
        <v>170</v>
      </c>
      <c r="O149" s="5">
        <v>1</v>
      </c>
      <c r="P149" s="5">
        <f>IF($E$68&lt;3,1,COUNTA(E149))</f>
        <v>1</v>
      </c>
      <c r="Q149" s="5">
        <f t="shared" si="22"/>
        <v>0</v>
      </c>
    </row>
    <row r="150" spans="2:17" ht="44.1" customHeight="1" x14ac:dyDescent="0.15">
      <c r="B150" s="84"/>
      <c r="D150" s="394" t="s">
        <v>687</v>
      </c>
      <c r="E150" s="217" t="s">
        <v>171</v>
      </c>
      <c r="F150" s="219"/>
      <c r="G150" s="219"/>
      <c r="H150" s="217" t="s">
        <v>656</v>
      </c>
      <c r="I150" s="218"/>
      <c r="J150" s="379"/>
      <c r="K150" s="100" t="s">
        <v>170</v>
      </c>
    </row>
    <row r="151" spans="2:17" ht="54.95" customHeight="1" x14ac:dyDescent="0.15">
      <c r="B151" s="84"/>
      <c r="D151" s="132" t="s">
        <v>660</v>
      </c>
      <c r="E151" s="152"/>
      <c r="F151" s="87" t="s">
        <v>172</v>
      </c>
      <c r="G151" s="87"/>
      <c r="H151" s="152"/>
      <c r="I151" s="99" t="s">
        <v>654</v>
      </c>
      <c r="J151" s="380"/>
      <c r="K151" s="287" t="s">
        <v>834</v>
      </c>
      <c r="O151" s="5">
        <v>2</v>
      </c>
      <c r="P151" s="5">
        <f>IF($E$68&lt;3,2,COUNTA(E151)+IF(J151="【セット数合計】が【PCSの情報 台数】と一致するように記載ください",0,COUNTA(H151)))</f>
        <v>2</v>
      </c>
      <c r="Q151" s="5">
        <f t="shared" si="22"/>
        <v>0</v>
      </c>
    </row>
    <row r="152" spans="2:17" ht="54.95" customHeight="1" x14ac:dyDescent="0.15">
      <c r="B152" s="84"/>
      <c r="C152" s="138"/>
      <c r="D152" s="133" t="s">
        <v>661</v>
      </c>
      <c r="E152" s="119"/>
      <c r="F152" s="121" t="s">
        <v>172</v>
      </c>
      <c r="G152" s="121"/>
      <c r="H152" s="119"/>
      <c r="I152" s="102" t="s">
        <v>654</v>
      </c>
      <c r="J152" s="381" t="str">
        <f>IF(AND($E149&lt;2,OR(E152&lt;&gt;"",H152&lt;&gt;"")),"←パネル枚数構成の種類数に応じて、灰色セルの数値を削除ください","")</f>
        <v/>
      </c>
      <c r="K152" s="291" t="s">
        <v>834</v>
      </c>
      <c r="O152" s="5">
        <v>2</v>
      </c>
      <c r="P152" s="5">
        <f>IF($E$68&lt;3,2,IF($E$149&lt;2,2,COUNTA(E152)+IF(J151="【セット数合計】が【PCSの情報 台数】と一致するように記載ください",0,COUNTA(H152))))</f>
        <v>2</v>
      </c>
      <c r="Q152" s="5">
        <f t="shared" si="22"/>
        <v>0</v>
      </c>
    </row>
    <row r="153" spans="2:17" ht="54.95" customHeight="1" x14ac:dyDescent="0.15">
      <c r="B153" s="84"/>
      <c r="C153" s="138"/>
      <c r="D153" s="133" t="s">
        <v>662</v>
      </c>
      <c r="E153" s="119"/>
      <c r="F153" s="121" t="s">
        <v>172</v>
      </c>
      <c r="G153" s="121"/>
      <c r="H153" s="119"/>
      <c r="I153" s="102" t="s">
        <v>654</v>
      </c>
      <c r="J153" s="381" t="str">
        <f>IF(AND($E149&lt;3,OR(E153&lt;&gt;"",H153&lt;&gt;"")),"←パネル枚数構成の種類数に応じて、灰色セルの数値を削除ください","")</f>
        <v/>
      </c>
      <c r="K153" s="291" t="s">
        <v>834</v>
      </c>
      <c r="O153" s="5">
        <v>2</v>
      </c>
      <c r="P153" s="5">
        <f>IF($E$68&lt;3,2,IF($E$149&lt;3,2,COUNTA(E153)+IF(J151="【セット数合計】が【PCSの情報 台数】と一致するように記載ください",0,COUNTA(H153))))</f>
        <v>2</v>
      </c>
      <c r="Q153" s="5">
        <f t="shared" si="22"/>
        <v>0</v>
      </c>
    </row>
    <row r="154" spans="2:17" ht="54.95" customHeight="1" x14ac:dyDescent="0.15">
      <c r="B154" s="84"/>
      <c r="C154" s="138"/>
      <c r="D154" s="133" t="s">
        <v>663</v>
      </c>
      <c r="E154" s="119"/>
      <c r="F154" s="121" t="s">
        <v>172</v>
      </c>
      <c r="G154" s="121"/>
      <c r="H154" s="119"/>
      <c r="I154" s="102" t="s">
        <v>654</v>
      </c>
      <c r="J154" s="381" t="str">
        <f>IF(AND($E149&lt;4,OR(E154&lt;&gt;"",H154&lt;&gt;"")),"←パネル枚数構成の種類数に応じて、灰色セルの数値を削除ください","")</f>
        <v/>
      </c>
      <c r="K154" s="291" t="s">
        <v>834</v>
      </c>
      <c r="O154" s="5">
        <v>2</v>
      </c>
      <c r="P154" s="5">
        <f>IF($E$68&lt;3,2,IF($E$149&lt;4,2,COUNTA(E154)+IF(J151="【セット数合計】が【PCSの情報 台数】と一致するように記載ください",0,COUNTA(H154))))</f>
        <v>2</v>
      </c>
      <c r="Q154" s="5">
        <f t="shared" si="22"/>
        <v>0</v>
      </c>
    </row>
    <row r="155" spans="2:17" ht="54.95" customHeight="1" x14ac:dyDescent="0.15">
      <c r="B155" s="106"/>
      <c r="C155" s="138"/>
      <c r="D155" s="140" t="s">
        <v>664</v>
      </c>
      <c r="E155" s="123"/>
      <c r="F155" s="124" t="s">
        <v>172</v>
      </c>
      <c r="G155" s="89"/>
      <c r="H155" s="122"/>
      <c r="I155" s="382" t="s">
        <v>654</v>
      </c>
      <c r="J155" s="362" t="str">
        <f>IF(AND($E149&lt;5,OR(E155&lt;&gt;"",H155&lt;&gt;"")),"←パネル枚数構成の種類数に応じて、灰色セルの数値を削除ください","")</f>
        <v/>
      </c>
      <c r="K155" s="383" t="s">
        <v>834</v>
      </c>
      <c r="O155" s="5">
        <v>2</v>
      </c>
      <c r="P155" s="5">
        <f>IF($E$68&lt;3,2,IF($E$149&lt;5,2,COUNTA(E155)+IF(J151="【セット数合計】が【PCSの情報 台数】と一致するように記載ください",0,COUNTA(H155))))</f>
        <v>2</v>
      </c>
      <c r="Q155" s="5">
        <f t="shared" si="22"/>
        <v>0</v>
      </c>
    </row>
    <row r="156" spans="2:17" ht="39.950000000000003" customHeight="1" x14ac:dyDescent="0.15">
      <c r="B156" s="17"/>
      <c r="C156" s="129"/>
      <c r="D156" s="129"/>
      <c r="E156" s="30"/>
      <c r="F156" s="30"/>
      <c r="G156" s="30"/>
      <c r="H156" s="30"/>
      <c r="I156" s="30"/>
      <c r="J156" s="30"/>
      <c r="K156" s="30"/>
    </row>
    <row r="157" spans="2:17" ht="39.950000000000003" customHeight="1" x14ac:dyDescent="0.15">
      <c r="B157" s="114" t="s">
        <v>658</v>
      </c>
      <c r="C157" s="135"/>
      <c r="D157" s="94"/>
      <c r="E157" s="336"/>
      <c r="F157" s="336"/>
      <c r="G157" s="336"/>
      <c r="H157" s="336"/>
      <c r="I157" s="336"/>
      <c r="J157" s="336"/>
      <c r="K157" s="337"/>
    </row>
    <row r="158" spans="2:17" ht="44.1" customHeight="1" x14ac:dyDescent="0.15">
      <c r="B158" s="84"/>
      <c r="C158" s="236" t="s">
        <v>175</v>
      </c>
      <c r="D158" s="81" t="s">
        <v>176</v>
      </c>
      <c r="E158" s="116"/>
      <c r="F158" s="30" t="s">
        <v>142</v>
      </c>
      <c r="G158" s="91"/>
      <c r="H158" s="146"/>
      <c r="I158" s="147"/>
      <c r="J158" s="358" t="s">
        <v>177</v>
      </c>
      <c r="K158" s="358" t="s">
        <v>855</v>
      </c>
      <c r="O158" s="5">
        <v>1</v>
      </c>
      <c r="P158" s="5">
        <f>IF(E29="有",COUNTA(E158),1)</f>
        <v>1</v>
      </c>
      <c r="Q158" s="5">
        <f>O158-P158</f>
        <v>0</v>
      </c>
    </row>
    <row r="159" spans="2:17" ht="44.1" customHeight="1" x14ac:dyDescent="0.15">
      <c r="B159" s="84"/>
      <c r="C159" s="213" t="s">
        <v>178</v>
      </c>
      <c r="D159" s="81" t="s">
        <v>705</v>
      </c>
      <c r="E159" s="116"/>
      <c r="F159" s="30" t="s">
        <v>147</v>
      </c>
      <c r="G159" s="91"/>
      <c r="H159" s="146"/>
      <c r="I159" s="147"/>
      <c r="J159" s="30"/>
      <c r="K159" s="358" t="s">
        <v>855</v>
      </c>
      <c r="O159" s="5">
        <v>1</v>
      </c>
      <c r="P159" s="5">
        <f>IF(E29="有",COUNTA(E159),1)</f>
        <v>1</v>
      </c>
      <c r="Q159" s="5">
        <f>O159-P159</f>
        <v>0</v>
      </c>
    </row>
    <row r="160" spans="2:17" ht="42" x14ac:dyDescent="0.15">
      <c r="B160" s="84"/>
      <c r="C160" s="213"/>
      <c r="D160" s="131" t="s">
        <v>179</v>
      </c>
      <c r="E160" s="101">
        <f>IF(E68=3,'様式３（直流発電設備）① '!Z43+'様式３（直流発電設備）② '!Z43+'様式３（直流発電設備）③ '!Z43,
IF(E68=2,'様式３（直流発電設備）① '!Z43+'様式３（直流発電設備）② '!Z43,IF(E68&lt;=1,'様式３（直流発電設備）① '!Z43)))</f>
        <v>0</v>
      </c>
      <c r="F160" s="30" t="s">
        <v>142</v>
      </c>
      <c r="G160" s="91"/>
      <c r="H160" s="146"/>
      <c r="I160" s="147"/>
      <c r="J160" s="317" t="s">
        <v>690</v>
      </c>
      <c r="K160" s="358" t="s">
        <v>856</v>
      </c>
      <c r="O160" s="5">
        <v>1</v>
      </c>
      <c r="P160" s="5">
        <f>COUNTA(E160)</f>
        <v>1</v>
      </c>
      <c r="Q160" s="5">
        <f t="shared" ref="Q160:Q167" si="23">O160-P160</f>
        <v>0</v>
      </c>
    </row>
    <row r="161" spans="1:17" ht="140.1" customHeight="1" x14ac:dyDescent="0.15">
      <c r="B161" s="227"/>
      <c r="C161" s="130" t="s">
        <v>698</v>
      </c>
      <c r="D161" s="815" t="s">
        <v>768</v>
      </c>
      <c r="E161" s="116" t="s">
        <v>35</v>
      </c>
      <c r="F161" s="29"/>
      <c r="G161" s="29"/>
      <c r="H161" s="146"/>
      <c r="I161" s="147"/>
      <c r="J161" s="357" t="str">
        <f>IF(E161="有","以下の資料を別途添付ください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61" s="358" t="s">
        <v>700</v>
      </c>
      <c r="O161" s="5">
        <v>1</v>
      </c>
      <c r="P161" s="5">
        <f>IF(OR(E161="選択してください",E161=""),0,COUNTA(E161))</f>
        <v>0</v>
      </c>
      <c r="Q161" s="5">
        <f>O161-P161</f>
        <v>1</v>
      </c>
    </row>
    <row r="162" spans="1:17" ht="44.1" customHeight="1" x14ac:dyDescent="0.15">
      <c r="B162" s="84"/>
      <c r="C162" s="816"/>
      <c r="D162" s="131" t="s">
        <v>704</v>
      </c>
      <c r="E162" s="116"/>
      <c r="F162" s="30" t="s">
        <v>142</v>
      </c>
      <c r="G162" s="91"/>
      <c r="H162" s="146"/>
      <c r="I162" s="147"/>
      <c r="J162" s="317" t="s">
        <v>703</v>
      </c>
      <c r="K162" s="358" t="s">
        <v>857</v>
      </c>
      <c r="O162" s="5">
        <v>1</v>
      </c>
      <c r="P162" s="5">
        <f>IF(E161="有",COUNTA(E162),1)</f>
        <v>1</v>
      </c>
      <c r="Q162" s="5">
        <f>O162-P162</f>
        <v>0</v>
      </c>
    </row>
    <row r="163" spans="1:17" ht="44.1" customHeight="1" x14ac:dyDescent="0.15">
      <c r="B163" s="84"/>
      <c r="C163" s="85" t="s">
        <v>180</v>
      </c>
      <c r="D163" s="131" t="s">
        <v>181</v>
      </c>
      <c r="E163" s="116"/>
      <c r="F163" s="30" t="s">
        <v>142</v>
      </c>
      <c r="G163" s="91"/>
      <c r="H163" s="146"/>
      <c r="I163" s="147"/>
      <c r="J163" s="395" t="s">
        <v>182</v>
      </c>
      <c r="K163" s="395" t="s">
        <v>862</v>
      </c>
      <c r="O163" s="5">
        <v>1</v>
      </c>
      <c r="P163" s="5">
        <f>COUNTA(E163)</f>
        <v>0</v>
      </c>
      <c r="Q163" s="5">
        <f>O163-P163</f>
        <v>1</v>
      </c>
    </row>
    <row r="164" spans="1:17" ht="110.1" customHeight="1" x14ac:dyDescent="0.15">
      <c r="B164" s="84"/>
      <c r="C164" s="148" t="s">
        <v>183</v>
      </c>
      <c r="D164" s="131" t="s">
        <v>184</v>
      </c>
      <c r="E164" s="116"/>
      <c r="F164" s="30" t="s">
        <v>142</v>
      </c>
      <c r="G164" s="91"/>
      <c r="H164" s="146"/>
      <c r="I164" s="147"/>
      <c r="J164" s="301" t="str">
        <f>IF(AND(E160&lt;&gt;"",E164&lt;&gt;"",E166&gt;1999.4),"←修正してください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64" s="395" t="s">
        <v>861</v>
      </c>
      <c r="O164" s="5">
        <v>1</v>
      </c>
      <c r="P164" s="5">
        <f>IF(J164="←修正してください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164))</f>
        <v>0</v>
      </c>
      <c r="Q164" s="5">
        <f>O164-P164</f>
        <v>1</v>
      </c>
    </row>
    <row r="165" spans="1:17" ht="44.1" customHeight="1" x14ac:dyDescent="0.15">
      <c r="B165" s="84"/>
      <c r="C165" s="85" t="s">
        <v>185</v>
      </c>
      <c r="D165" s="131" t="s">
        <v>186</v>
      </c>
      <c r="E165" s="116"/>
      <c r="F165" s="30" t="s">
        <v>142</v>
      </c>
      <c r="G165" s="91"/>
      <c r="H165" s="146"/>
      <c r="I165" s="147"/>
      <c r="J165" s="358" t="s">
        <v>177</v>
      </c>
      <c r="K165" s="395" t="s">
        <v>860</v>
      </c>
      <c r="O165" s="5">
        <v>1</v>
      </c>
      <c r="P165" s="5">
        <f>IF(E29="有",COUNTA(E165),1)</f>
        <v>1</v>
      </c>
      <c r="Q165" s="5">
        <f t="shared" si="23"/>
        <v>0</v>
      </c>
    </row>
    <row r="166" spans="1:17" ht="99.95" customHeight="1" x14ac:dyDescent="0.15">
      <c r="B166" s="84"/>
      <c r="C166" s="149" t="s">
        <v>187</v>
      </c>
      <c r="D166" s="827" t="s">
        <v>188</v>
      </c>
      <c r="E166" s="368" t="str">
        <f>IF(E164="","",IF(E161="有",E162-E164,E160-E164))</f>
        <v/>
      </c>
      <c r="F166" s="30" t="s">
        <v>142</v>
      </c>
      <c r="G166" s="91"/>
      <c r="H166" s="146"/>
      <c r="I166" s="147"/>
      <c r="J166" s="395" t="str" cm="1">
        <f t="array" ref="J166">_xlfn.IFS(AND($E$166&lt;&gt;"",$E$166&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
         AND($E$166&lt;&gt;"",$E$166&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
         TRUE,"【（変更後）定格出力合計】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66" s="395" t="s">
        <v>859</v>
      </c>
      <c r="O166" s="5">
        <v>1</v>
      </c>
      <c r="P166" s="5">
        <f>COUNTA(E166)</f>
        <v>1</v>
      </c>
      <c r="Q166" s="5">
        <f t="shared" si="23"/>
        <v>0</v>
      </c>
    </row>
    <row r="167" spans="1:17" ht="44.1" customHeight="1" x14ac:dyDescent="0.15">
      <c r="B167" s="106"/>
      <c r="C167" s="137"/>
      <c r="D167" s="131" t="s">
        <v>189</v>
      </c>
      <c r="E167" s="101" t="str">
        <f>IF(E163="","",-E163)</f>
        <v/>
      </c>
      <c r="F167" s="30" t="s">
        <v>142</v>
      </c>
      <c r="G167" s="91"/>
      <c r="H167" s="146"/>
      <c r="I167" s="147"/>
      <c r="J167" s="395" t="s">
        <v>190</v>
      </c>
      <c r="K167" s="395" t="s">
        <v>858</v>
      </c>
      <c r="O167" s="5">
        <v>1</v>
      </c>
      <c r="P167" s="5">
        <f>COUNTA(E167)</f>
        <v>1</v>
      </c>
      <c r="Q167" s="5">
        <f t="shared" si="23"/>
        <v>0</v>
      </c>
    </row>
    <row r="168" spans="1:17" ht="39.950000000000003" customHeight="1" x14ac:dyDescent="0.15">
      <c r="C168" s="125"/>
      <c r="D168" s="14"/>
      <c r="E168" s="29"/>
      <c r="J168" s="396"/>
    </row>
    <row r="169" spans="1:17" ht="39.950000000000003" customHeight="1" x14ac:dyDescent="0.15">
      <c r="B169" s="114" t="s">
        <v>659</v>
      </c>
      <c r="C169" s="141"/>
      <c r="D169" s="142"/>
      <c r="E169" s="93"/>
      <c r="F169" s="93"/>
      <c r="G169" s="93"/>
      <c r="H169" s="93"/>
      <c r="I169" s="93"/>
      <c r="J169" s="93"/>
      <c r="K169" s="355"/>
    </row>
    <row r="170" spans="1:17" ht="44.1" customHeight="1" x14ac:dyDescent="0.15">
      <c r="B170" s="104"/>
      <c r="C170" s="397" t="s">
        <v>87</v>
      </c>
      <c r="D170" s="30"/>
      <c r="E170" s="118" t="s">
        <v>35</v>
      </c>
      <c r="F170" s="30"/>
      <c r="G170" s="91"/>
      <c r="H170" s="398"/>
      <c r="I170" s="398"/>
      <c r="J170" s="399" t="s">
        <v>733</v>
      </c>
      <c r="K170" s="358" t="s">
        <v>787</v>
      </c>
      <c r="O170" s="5">
        <v>1</v>
      </c>
      <c r="P170" s="5">
        <f>IF(OR(E170="選択してください",E170=""),0,COUNTA(E170))</f>
        <v>0</v>
      </c>
      <c r="Q170" s="5">
        <f>O170-P170</f>
        <v>1</v>
      </c>
    </row>
    <row r="171" spans="1:17" ht="44.1" customHeight="1" x14ac:dyDescent="0.15">
      <c r="B171" s="104"/>
      <c r="C171" s="397" t="s">
        <v>88</v>
      </c>
      <c r="D171" s="30"/>
      <c r="E171" s="193" t="s">
        <v>35</v>
      </c>
      <c r="F171" s="30"/>
      <c r="G171" s="91"/>
      <c r="H171" s="398"/>
      <c r="I171" s="398"/>
      <c r="J171" s="358"/>
      <c r="K171" s="358" t="s">
        <v>788</v>
      </c>
      <c r="O171" s="5">
        <v>1</v>
      </c>
      <c r="P171" s="5">
        <f>IF(OR(E171="選択してください",E171=""),0,COUNTA(E171))</f>
        <v>0</v>
      </c>
      <c r="Q171" s="5">
        <f>O171-P171</f>
        <v>1</v>
      </c>
    </row>
    <row r="172" spans="1:17" ht="44.1" customHeight="1" x14ac:dyDescent="0.15">
      <c r="B172" s="400"/>
      <c r="C172" s="397" t="s">
        <v>89</v>
      </c>
      <c r="D172" s="30"/>
      <c r="E172" s="116" t="s">
        <v>35</v>
      </c>
      <c r="F172" s="30"/>
      <c r="G172" s="91"/>
      <c r="H172" s="398"/>
      <c r="I172" s="398"/>
      <c r="J172" s="395" t="s">
        <v>732</v>
      </c>
      <c r="K172" s="358" t="s">
        <v>789</v>
      </c>
      <c r="O172" s="5">
        <v>1</v>
      </c>
      <c r="P172" s="5">
        <f>IF(OR(E172="選択してください",E172=""),0,COUNTA(E172))</f>
        <v>0</v>
      </c>
      <c r="Q172" s="5">
        <f>O172-P172</f>
        <v>1</v>
      </c>
    </row>
    <row r="173" spans="1:17" s="1" customFormat="1" ht="30" customHeight="1" x14ac:dyDescent="0.15">
      <c r="K173" s="401"/>
      <c r="Q173" s="1">
        <f>SUM(Q10:Q172)</f>
        <v>66</v>
      </c>
    </row>
    <row r="174" spans="1:17" s="402" customFormat="1" ht="39.950000000000003" customHeight="1" x14ac:dyDescent="0.15">
      <c r="A174" s="220" t="s">
        <v>191</v>
      </c>
    </row>
    <row r="175" spans="1:17" s="1" customFormat="1" ht="16.5" customHeight="1" x14ac:dyDescent="0.15">
      <c r="K175" s="401"/>
    </row>
    <row r="176" spans="1:17" x14ac:dyDescent="0.15">
      <c r="D176" s="28"/>
    </row>
    <row r="235" spans="3:4" x14ac:dyDescent="0.15">
      <c r="C235" s="192"/>
      <c r="D235" s="191"/>
    </row>
    <row r="236" spans="3:4" x14ac:dyDescent="0.15">
      <c r="C236" s="192"/>
      <c r="D236" s="191"/>
    </row>
    <row r="237" spans="3:4" x14ac:dyDescent="0.15">
      <c r="C237" s="22"/>
    </row>
  </sheetData>
  <sheetProtection password="E12F" sheet="1" objects="1" scenarios="1"/>
  <dataConsolidate/>
  <phoneticPr fontId="2"/>
  <conditionalFormatting sqref="C98:K155">
    <cfRule type="expression" dxfId="333" priority="1">
      <formula>$E$68&lt;2</formula>
    </cfRule>
  </conditionalFormatting>
  <conditionalFormatting sqref="C127:K155">
    <cfRule type="expression" dxfId="332" priority="2">
      <formula>$E$68&lt;3</formula>
    </cfRule>
  </conditionalFormatting>
  <conditionalFormatting sqref="E11">
    <cfRule type="expression" dxfId="331" priority="166">
      <formula>OR($E$11="選択してください",$E$11="")</formula>
    </cfRule>
  </conditionalFormatting>
  <conditionalFormatting sqref="E18">
    <cfRule type="expression" dxfId="330" priority="87">
      <formula>AND($E$11="一般送配電事業者又は配電事業者と受給契約を締結予定（FIT制度の適用予定の場合）",$E$15&lt;&gt;$E$18)</formula>
    </cfRule>
  </conditionalFormatting>
  <conditionalFormatting sqref="E19">
    <cfRule type="expression" dxfId="329" priority="176">
      <formula>AND($E$11="一般送配電事業者又は配電事業者と受給契約を締結予定（FIT制度の適用予定の場合）",$E$16&lt;&gt;$E$19)</formula>
    </cfRule>
  </conditionalFormatting>
  <conditionalFormatting sqref="E20">
    <cfRule type="expression" dxfId="328" priority="174">
      <formula>OR($E$20="選択してください",$E$20="")</formula>
    </cfRule>
  </conditionalFormatting>
  <conditionalFormatting sqref="E21:E22 E24">
    <cfRule type="containsBlanks" dxfId="327" priority="173">
      <formula>LEN(TRIM(E21))=0</formula>
    </cfRule>
  </conditionalFormatting>
  <conditionalFormatting sqref="E23">
    <cfRule type="expression" dxfId="326" priority="105">
      <formula>OR($E$23="",$E$23="選択してください")</formula>
    </cfRule>
  </conditionalFormatting>
  <conditionalFormatting sqref="E25">
    <cfRule type="expression" dxfId="325" priority="41">
      <formula>OR($E$25="",$E$25="選択してください")</formula>
    </cfRule>
  </conditionalFormatting>
  <conditionalFormatting sqref="E26">
    <cfRule type="expression" dxfId="324" priority="162">
      <formula>OR($E$26="",$E$26="選択してください")</formula>
    </cfRule>
  </conditionalFormatting>
  <conditionalFormatting sqref="E27">
    <cfRule type="expression" dxfId="323" priority="32">
      <formula>AND(OR($E$27="選択してください",$E$27=""),OR($E$25="有",AND($E$25="無",$E$26="余剰売電")))</formula>
    </cfRule>
    <cfRule type="expression" dxfId="322" priority="35">
      <formula>AND(OR($E$25="有",AND($E$25="無",$E$26="余剰売電")),OR($E$27&lt;&gt;"選択してください",$E$27&lt;&gt;""))</formula>
    </cfRule>
    <cfRule type="expression" dxfId="321" priority="36">
      <formula>NOT(AND(OR(E25="有",AND(E25="無",E26="余剰売電")),OR(E27="選択してください",E27="")))</formula>
    </cfRule>
  </conditionalFormatting>
  <conditionalFormatting sqref="E28">
    <cfRule type="expression" dxfId="320" priority="89">
      <formula>$E$27&lt;&gt;"番号取得済み(下記記載)"</formula>
    </cfRule>
    <cfRule type="containsBlanks" dxfId="319" priority="90">
      <formula>LEN(TRIM(E28))=0</formula>
    </cfRule>
  </conditionalFormatting>
  <conditionalFormatting sqref="E29">
    <cfRule type="expression" dxfId="318" priority="171">
      <formula>OR($E$29="選択してください",$E$29="")</formula>
    </cfRule>
  </conditionalFormatting>
  <conditionalFormatting sqref="E30">
    <cfRule type="expression" dxfId="317" priority="7">
      <formula>$E$29&lt;&gt;"有"</formula>
    </cfRule>
    <cfRule type="expression" dxfId="316" priority="10">
      <formula>OR($E$30="",$E$30="選択してください")</formula>
    </cfRule>
    <cfRule type="containsBlanks" dxfId="315" priority="11">
      <formula>LEN(TRIM(E30))=0</formula>
    </cfRule>
  </conditionalFormatting>
  <conditionalFormatting sqref="E31">
    <cfRule type="expression" dxfId="314" priority="53">
      <formula>$E$30&lt;&gt;"増設"</formula>
    </cfRule>
    <cfRule type="containsBlanks" dxfId="313" priority="11985" stopIfTrue="1">
      <formula>LEN(TRIM(E31))=0</formula>
    </cfRule>
  </conditionalFormatting>
  <conditionalFormatting sqref="E32:E39 E41">
    <cfRule type="containsBlanks" dxfId="312" priority="11973">
      <formula>LEN(TRIM(E32))=0</formula>
    </cfRule>
  </conditionalFormatting>
  <conditionalFormatting sqref="E42">
    <cfRule type="expression" dxfId="311" priority="164">
      <formula>OR($E$42="選択してください",$E$42="")</formula>
    </cfRule>
  </conditionalFormatting>
  <conditionalFormatting sqref="E43:E50">
    <cfRule type="containsBlanks" dxfId="310" priority="49">
      <formula>LEN(TRIM(E43))=0</formula>
    </cfRule>
  </conditionalFormatting>
  <conditionalFormatting sqref="E43:E52">
    <cfRule type="expression" dxfId="309" priority="15">
      <formula>$E$42&lt;&gt;"上記以外"</formula>
    </cfRule>
  </conditionalFormatting>
  <conditionalFormatting sqref="E51 E40">
    <cfRule type="containsBlanks" dxfId="308" priority="46">
      <formula>LEN(TRIM(E40))=0</formula>
    </cfRule>
  </conditionalFormatting>
  <conditionalFormatting sqref="E52:E53">
    <cfRule type="containsBlanks" dxfId="307" priority="45">
      <formula>LEN(TRIM(E52))=0</formula>
    </cfRule>
  </conditionalFormatting>
  <conditionalFormatting sqref="E56:E58">
    <cfRule type="containsBlanks" dxfId="306" priority="161">
      <formula>LEN(TRIM(E56))=0</formula>
    </cfRule>
  </conditionalFormatting>
  <conditionalFormatting sqref="E59">
    <cfRule type="expression" dxfId="305" priority="160">
      <formula>OR($E$59="選択してください",$E$59="")</formula>
    </cfRule>
  </conditionalFormatting>
  <conditionalFormatting sqref="E60">
    <cfRule type="expression" dxfId="304" priority="158">
      <formula>OR($E$60="選択してください",$E$60="")</formula>
    </cfRule>
  </conditionalFormatting>
  <conditionalFormatting sqref="E60:E62">
    <cfRule type="expression" dxfId="303" priority="157">
      <formula>$E$59&lt;&gt;"有"</formula>
    </cfRule>
  </conditionalFormatting>
  <conditionalFormatting sqref="E61:E62">
    <cfRule type="containsBlanks" dxfId="302" priority="159">
      <formula>LEN(TRIM(E61))=0</formula>
    </cfRule>
  </conditionalFormatting>
  <conditionalFormatting sqref="E63">
    <cfRule type="expression" dxfId="301" priority="13">
      <formula>$E$63&lt;&gt;"✓"</formula>
    </cfRule>
  </conditionalFormatting>
  <conditionalFormatting sqref="E64">
    <cfRule type="containsBlanks" dxfId="300" priority="5">
      <formula>LEN(TRIM(E64))=0</formula>
    </cfRule>
    <cfRule type="expression" dxfId="299" priority="6">
      <formula>$E$64="選択してください"</formula>
    </cfRule>
  </conditionalFormatting>
  <conditionalFormatting sqref="E70">
    <cfRule type="expression" dxfId="298" priority="11976">
      <formula>OR($E$70="",$E$70="選択してください")</formula>
    </cfRule>
  </conditionalFormatting>
  <conditionalFormatting sqref="E72">
    <cfRule type="expression" dxfId="297" priority="153">
      <formula>OR($E72="選択してください",$E72="")</formula>
    </cfRule>
  </conditionalFormatting>
  <conditionalFormatting sqref="E74:E76">
    <cfRule type="containsBlanks" dxfId="296" priority="8">
      <formula>LEN(TRIM(E74))=0</formula>
    </cfRule>
  </conditionalFormatting>
  <conditionalFormatting sqref="E76">
    <cfRule type="expression" dxfId="295" priority="29">
      <formula>E76="選択してください"</formula>
    </cfRule>
  </conditionalFormatting>
  <conditionalFormatting sqref="E77:E83 E10:E19 E68 E71 E85:E97">
    <cfRule type="containsBlanks" dxfId="294" priority="11961">
      <formula>LEN(TRIM(E10))=0</formula>
    </cfRule>
  </conditionalFormatting>
  <conditionalFormatting sqref="E86:E88">
    <cfRule type="expression" dxfId="293" priority="30">
      <formula>E86="選択してください"</formula>
    </cfRule>
  </conditionalFormatting>
  <conditionalFormatting sqref="E89">
    <cfRule type="expression" dxfId="292" priority="86">
      <formula>$E$88&lt;&gt;"有"</formula>
    </cfRule>
  </conditionalFormatting>
  <conditionalFormatting sqref="E94:E97 H94:I97">
    <cfRule type="expression" dxfId="291" priority="81">
      <formula>$E$91&lt;2</formula>
    </cfRule>
  </conditionalFormatting>
  <conditionalFormatting sqref="E95:E97 H95:I97">
    <cfRule type="expression" dxfId="290" priority="136">
      <formula>$E$91&lt;3</formula>
    </cfRule>
  </conditionalFormatting>
  <conditionalFormatting sqref="E96:E97 H96:I97">
    <cfRule type="expression" dxfId="289" priority="138">
      <formula>$E$91&lt;4</formula>
    </cfRule>
  </conditionalFormatting>
  <conditionalFormatting sqref="E97 H97:I97">
    <cfRule type="expression" dxfId="288" priority="11956">
      <formula>$E$91&lt;5</formula>
    </cfRule>
  </conditionalFormatting>
  <conditionalFormatting sqref="E99">
    <cfRule type="expression" dxfId="287" priority="11981">
      <formula>OR($E$99="",$E$99="選択してください")</formula>
    </cfRule>
    <cfRule type="expression" dxfId="286" priority="11982">
      <formula>OR($E$70="",$E$70="選択してください")</formula>
    </cfRule>
  </conditionalFormatting>
  <conditionalFormatting sqref="E101">
    <cfRule type="expression" dxfId="285" priority="62">
      <formula>OR(E101="選択してください",E101="")</formula>
    </cfRule>
  </conditionalFormatting>
  <conditionalFormatting sqref="E118">
    <cfRule type="expression" dxfId="284" priority="78">
      <formula>$E$117&lt;&gt;"有"</formula>
    </cfRule>
  </conditionalFormatting>
  <conditionalFormatting sqref="E120">
    <cfRule type="containsBlanks" dxfId="283" priority="74">
      <formula>LEN(TRIM(E120))=0</formula>
    </cfRule>
    <cfRule type="expression" dxfId="282" priority="75">
      <formula>E120=""</formula>
    </cfRule>
  </conditionalFormatting>
  <conditionalFormatting sqref="E121:E126 E115:E119 E130 E105">
    <cfRule type="expression" dxfId="281" priority="11960">
      <formula>OR(E105="選択してください",E105="")</formula>
    </cfRule>
  </conditionalFormatting>
  <conditionalFormatting sqref="E121:E126 E117:E119">
    <cfRule type="containsBlanks" dxfId="280" priority="11989">
      <formula>LEN(TRIM(E117))=0</formula>
    </cfRule>
  </conditionalFormatting>
  <conditionalFormatting sqref="E123:E126 H123:I126">
    <cfRule type="expression" dxfId="279" priority="95">
      <formula>$E$120&lt;2</formula>
    </cfRule>
  </conditionalFormatting>
  <conditionalFormatting sqref="E124:E126 H124:I126">
    <cfRule type="expression" dxfId="278" priority="107">
      <formula>$E$120&lt;3</formula>
    </cfRule>
  </conditionalFormatting>
  <conditionalFormatting sqref="E125:E126 H125:I126">
    <cfRule type="expression" dxfId="277" priority="135">
      <formula>$E$120&lt;4</formula>
    </cfRule>
  </conditionalFormatting>
  <conditionalFormatting sqref="E126 H126:I126">
    <cfRule type="expression" dxfId="276" priority="145">
      <formula>$E$120&lt;5</formula>
    </cfRule>
  </conditionalFormatting>
  <conditionalFormatting sqref="E128">
    <cfRule type="expression" dxfId="275" priority="11983">
      <formula>OR($E$128="",$E$128="選択してください")</formula>
    </cfRule>
    <cfRule type="expression" dxfId="274" priority="11984">
      <formula>OR($E$70="",$E$70="選択してください")</formula>
    </cfRule>
  </conditionalFormatting>
  <conditionalFormatting sqref="E134">
    <cfRule type="expression" dxfId="273" priority="142">
      <formula>OR(E134="選択してください",E134="")</formula>
    </cfRule>
  </conditionalFormatting>
  <conditionalFormatting sqref="E144:E146">
    <cfRule type="expression" dxfId="272" priority="140">
      <formula>OR(E144="選択してください",E144="")</formula>
    </cfRule>
  </conditionalFormatting>
  <conditionalFormatting sqref="E147">
    <cfRule type="expression" dxfId="271" priority="77">
      <formula>$E$146&lt;&gt;"有"</formula>
    </cfRule>
  </conditionalFormatting>
  <conditionalFormatting sqref="E149">
    <cfRule type="containsBlanks" dxfId="270" priority="72">
      <formula>LEN(TRIM(E149))=0</formula>
    </cfRule>
    <cfRule type="expression" dxfId="269" priority="73">
      <formula>E149=""</formula>
    </cfRule>
  </conditionalFormatting>
  <conditionalFormatting sqref="E152:E155 H152:I155">
    <cfRule type="expression" dxfId="268" priority="94">
      <formula>$E$149&lt;2</formula>
    </cfRule>
  </conditionalFormatting>
  <conditionalFormatting sqref="E153:E155 H153:I155">
    <cfRule type="expression" dxfId="267" priority="93">
      <formula>$E$149&lt;3</formula>
    </cfRule>
  </conditionalFormatting>
  <conditionalFormatting sqref="E154:E155 H154:I155">
    <cfRule type="expression" dxfId="266" priority="92">
      <formula>$E$149&lt;4</formula>
    </cfRule>
  </conditionalFormatting>
  <conditionalFormatting sqref="E155 H155:I155">
    <cfRule type="expression" dxfId="265" priority="80">
      <formula>$E$149&lt;5</formula>
    </cfRule>
  </conditionalFormatting>
  <conditionalFormatting sqref="E158:E159 E165">
    <cfRule type="expression" dxfId="264" priority="88">
      <formula>$E$29&lt;&gt;"有"</formula>
    </cfRule>
  </conditionalFormatting>
  <conditionalFormatting sqref="E158:E159">
    <cfRule type="containsBlanks" dxfId="263" priority="122">
      <formula>LEN(TRIM(E158))=0</formula>
    </cfRule>
  </conditionalFormatting>
  <conditionalFormatting sqref="E161">
    <cfRule type="expression" dxfId="262" priority="71">
      <formula>OR(E161="",E161="選択してください")</formula>
    </cfRule>
  </conditionalFormatting>
  <conditionalFormatting sqref="E162">
    <cfRule type="expression" dxfId="261" priority="11974">
      <formula>$E$161&lt;&gt;"有"</formula>
    </cfRule>
    <cfRule type="expression" dxfId="260" priority="11975">
      <formula>$E$162=""</formula>
    </cfRule>
  </conditionalFormatting>
  <conditionalFormatting sqref="E163:E165">
    <cfRule type="containsBlanks" dxfId="259" priority="112">
      <formula>LEN(TRIM(E163))=0</formula>
    </cfRule>
  </conditionalFormatting>
  <conditionalFormatting sqref="E164">
    <cfRule type="expression" dxfId="258" priority="82">
      <formula>E166&gt;1999.4</formula>
    </cfRule>
  </conditionalFormatting>
  <conditionalFormatting sqref="E166">
    <cfRule type="expression" dxfId="257" priority="31">
      <formula>AND(OR($E$166&gt;1999.4,$E$166&lt;=0),$E$166&lt;&gt;"")</formula>
    </cfRule>
  </conditionalFormatting>
  <conditionalFormatting sqref="E170:E172">
    <cfRule type="expression" dxfId="256" priority="56">
      <formula>OR(E170="選択してください",E170="")</formula>
    </cfRule>
  </conditionalFormatting>
  <conditionalFormatting sqref="H79:H81">
    <cfRule type="containsBlanks" dxfId="255" priority="149">
      <formula>LEN(TRIM(H79))=0</formula>
    </cfRule>
  </conditionalFormatting>
  <conditionalFormatting sqref="H93:H97 E150:E155 E129 E132:E133 E100 E103:E104 E106:E115 E135:E148">
    <cfRule type="containsBlanks" dxfId="254" priority="11986">
      <formula>LEN(TRIM(E93))=0</formula>
    </cfRule>
  </conditionalFormatting>
  <conditionalFormatting sqref="H93:H97">
    <cfRule type="expression" dxfId="253" priority="11972">
      <formula>SUM($H$93:$H$97)&lt;&gt;$E$73</formula>
    </cfRule>
  </conditionalFormatting>
  <conditionalFormatting sqref="H108:H110">
    <cfRule type="containsBlanks" dxfId="252" priority="11987">
      <formula>LEN(TRIM(H108))=0</formula>
    </cfRule>
  </conditionalFormatting>
  <conditionalFormatting sqref="H122:H126 H151:H155 E90:E91">
    <cfRule type="expression" dxfId="251" priority="11971">
      <formula>E90=""</formula>
    </cfRule>
  </conditionalFormatting>
  <conditionalFormatting sqref="H122:H126">
    <cfRule type="expression" dxfId="250" priority="11970">
      <formula>SUM($H$122:$H$126)&lt;&gt;$E$102</formula>
    </cfRule>
  </conditionalFormatting>
  <conditionalFormatting sqref="H137:H139">
    <cfRule type="containsBlanks" dxfId="249" priority="11990">
      <formula>LEN(TRIM(H137))=0</formula>
    </cfRule>
  </conditionalFormatting>
  <conditionalFormatting sqref="H151:H155">
    <cfRule type="expression" dxfId="248" priority="11969">
      <formula>SUM($H$151:$H$155)&lt;&gt;$E$131</formula>
    </cfRule>
  </conditionalFormatting>
  <conditionalFormatting sqref="J18:J19">
    <cfRule type="expression" dxfId="247" priority="85">
      <formula>$J18="発電事業者様の名称をご記載ください"</formula>
    </cfRule>
  </conditionalFormatting>
  <conditionalFormatting sqref="J94">
    <cfRule type="expression" dxfId="246" priority="27">
      <formula>AND($E$91&lt;2,OR(E94&lt;&gt;"",H94&lt;&gt;""))</formula>
    </cfRule>
  </conditionalFormatting>
  <conditionalFormatting sqref="J95">
    <cfRule type="expression" dxfId="245" priority="26">
      <formula>AND($E$91&lt;3,OR(E95&lt;&gt;"",H95&lt;&gt;""))</formula>
    </cfRule>
  </conditionalFormatting>
  <conditionalFormatting sqref="J96">
    <cfRule type="expression" dxfId="244" priority="25">
      <formula>AND($E$91&lt;4,OR(E96&lt;&gt;"",H96&lt;&gt;""))</formula>
    </cfRule>
  </conditionalFormatting>
  <conditionalFormatting sqref="J97">
    <cfRule type="expression" dxfId="243" priority="24">
      <formula>AND($E$91&lt;5,OR(E97&lt;&gt;"",H97&lt;&gt;""))</formula>
    </cfRule>
  </conditionalFormatting>
  <conditionalFormatting sqref="J123">
    <cfRule type="expression" dxfId="242" priority="58">
      <formula>AND($E120&lt;2,OR(E123&lt;&gt;"",H123&lt;&gt;""))</formula>
    </cfRule>
  </conditionalFormatting>
  <conditionalFormatting sqref="J124">
    <cfRule type="expression" dxfId="241" priority="22">
      <formula>AND($E$120&lt;3,OR(E124&lt;&gt;"",H124&lt;&gt;""))</formula>
    </cfRule>
  </conditionalFormatting>
  <conditionalFormatting sqref="J125">
    <cfRule type="expression" dxfId="240" priority="21">
      <formula>AND($E120&lt;4,OR(E125&lt;&gt;"",H125&lt;&gt;""))</formula>
    </cfRule>
  </conditionalFormatting>
  <conditionalFormatting sqref="J126">
    <cfRule type="expression" dxfId="239" priority="20">
      <formula>AND($E120&lt;5,OR(E126&lt;&gt;"",H126&lt;&gt;""))</formula>
    </cfRule>
  </conditionalFormatting>
  <conditionalFormatting sqref="J152">
    <cfRule type="expression" dxfId="238" priority="61">
      <formula>AND($E149&lt;2,OR(E152&lt;&gt;"",H152&lt;&gt;""))</formula>
    </cfRule>
  </conditionalFormatting>
  <conditionalFormatting sqref="J153">
    <cfRule type="expression" dxfId="237" priority="23">
      <formula>AND($E149&lt;3,OR(E153&lt;&gt;"",H153&lt;&gt;""))</formula>
    </cfRule>
  </conditionalFormatting>
  <conditionalFormatting sqref="J154">
    <cfRule type="expression" dxfId="236" priority="19">
      <formula>AND($E149&lt;4,OR(E154&lt;&gt;"",H154&lt;&gt;""))</formula>
    </cfRule>
  </conditionalFormatting>
  <conditionalFormatting sqref="J155">
    <cfRule type="expression" dxfId="235" priority="18">
      <formula>AND($E149&lt;5,OR(E155&lt;&gt;"",H155&lt;&gt;""))</formula>
    </cfRule>
  </conditionalFormatting>
  <conditionalFormatting sqref="J164">
    <cfRule type="expression" dxfId="234" priority="83">
      <formula>$J$164="自家消費する電力（所内電力を含む）の最小値を、少数点を含む値で入力ください ※不明の場合は「0」を記載ください"</formula>
    </cfRule>
  </conditionalFormatting>
  <conditionalFormatting sqref="J166">
    <cfRule type="expression" dxfId="233" priority="76">
      <formula>AND($E$166&lt;&gt;"",OR($E$166&gt;1999.4,$E$166&lt;=0))</formula>
    </cfRule>
  </conditionalFormatting>
  <conditionalFormatting sqref="J170">
    <cfRule type="expression" dxfId="232" priority="54">
      <formula>$E$170="有"</formula>
    </cfRule>
  </conditionalFormatting>
  <conditionalFormatting sqref="J172">
    <cfRule type="expression" dxfId="231" priority="59">
      <formula>$E$172="有"</formula>
    </cfRule>
  </conditionalFormatting>
  <conditionalFormatting sqref="E84">
    <cfRule type="containsBlanks" dxfId="230" priority="4">
      <formula>LEN(TRIM(E84))=0</formula>
    </cfRule>
  </conditionalFormatting>
  <conditionalFormatting sqref="H84">
    <cfRule type="containsBlanks" dxfId="229" priority="3">
      <formula>LEN(TRIM(H84))=0</formula>
    </cfRule>
  </conditionalFormatting>
  <conditionalFormatting sqref="H113">
    <cfRule type="containsBlanks" dxfId="228" priority="16">
      <formula>LEN(TRIM(H113))=0</formula>
    </cfRule>
  </conditionalFormatting>
  <conditionalFormatting sqref="H142">
    <cfRule type="containsBlanks" dxfId="227" priority="17">
      <formula>LEN(TRIM(H142))=0</formula>
    </cfRule>
  </conditionalFormatting>
  <dataValidations count="45">
    <dataValidation type="date" operator="greaterThan" allowBlank="1" showInputMessage="1" showErrorMessage="1" error="本書類の記載日より_x000a_未来日の日付を記載ください" sqref="E56" xr:uid="{60CC1B5C-862F-4F10-85A7-065C9795CA03}">
      <formula1>E10</formula1>
    </dataValidation>
    <dataValidation type="date" operator="greaterThanOrEqual" allowBlank="1" showInputMessage="1" showErrorMessage="1" error="アクセス設備の運用開始希望日より_x000a_未来日もしくは同日の日付を記載ください" sqref="E57:E58" xr:uid="{54C942FB-7D6F-4886-9182-EC919875DAF9}">
      <formula1>E56</formula1>
    </dataValidation>
    <dataValidation type="decimal" operator="greaterThanOrEqual" allowBlank="1" showInputMessage="1" showErrorMessage="1" error="数値を入力ください" sqref="E61:E62" xr:uid="{5B382DEC-346D-445D-B8C0-FAFC5CF16422}">
      <formula1>0</formula1>
    </dataValidation>
    <dataValidation type="textLength" operator="equal" allowBlank="1" showInputMessage="1" showErrorMessage="1" error="03から始まる22桁の番号を記載ください" sqref="E28" xr:uid="{A0610C1E-5790-4336-BA00-BCFA60A8E422}">
      <formula1>22</formula1>
    </dataValidation>
    <dataValidation type="decimal" operator="greaterThanOrEqual" allowBlank="1" showInputMessage="1" showErrorMessage="1" sqref="E90 E148 E119" xr:uid="{410C8201-CBB9-445D-BCC4-6FCB8CFDEA08}">
      <formula1>0</formula1>
    </dataValidation>
    <dataValidation type="custom" operator="greaterThanOrEqual" allowBlank="1" showInputMessage="1" showErrorMessage="1" error="「Today関数」を使用せずに、手入力で申込記載日(YYYY年MM月DD日)を記載ください。" sqref="E10" xr:uid="{BAE84676-2796-4268-99E8-238B81EC0512}">
      <formula1>NOT(_xlfn.ISFORMULA(E10))=AND(ISNUMBER(E10),E10=DATE(YEAR(E10),MONTH(E10),DAY(E10)))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69" xr:uid="{3BE87DA2-2FDC-4BCB-AD7B-2A39E45ED267}">
      <formula1>1</formula1>
      <formula2>3</formula2>
    </dataValidation>
    <dataValidation type="decimal" operator="greaterThanOrEqual" allowBlank="1" showInputMessage="1" showErrorMessage="1" error="0以上の数値を入力してください。_x000a_" sqref="E71 E100 E129" xr:uid="{7662FA9A-FB83-47EC-A61F-88E5249EEB71}">
      <formula1>0</formula1>
    </dataValidation>
    <dataValidation type="whole" operator="greaterThan" allowBlank="1" showInputMessage="1" showErrorMessage="1" error="0より大きいの整数値を入力してください。_x000a_" sqref="H127:H129 E148 E100 E150 E90 H98:H100 E98 E71 E121 E129 E127 E92" xr:uid="{3E8B231A-AD08-47D8-87F4-4F3E420709B4}">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64" xr:uid="{889AC3F6-F842-46DC-95FD-67C52C3FEC8B}">
      <formula1>AND(E166&lt;=1999.4,E163&gt;=E164,E164&gt;=0)</formula1>
    </dataValidation>
    <dataValidation type="custom" operator="greaterThanOrEqual" showInputMessage="1" showErrorMessage="1" error="【最大自家消費電力】は【最小自家消費電力】以上の値を入力ください" sqref="E163" xr:uid="{74C579D8-D740-43D2-83D4-4FA874C3A591}">
      <formula1>AND(E163&gt;=E164,E163&gt;=0)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71" xr:uid="{FE0A4D9B-0CC4-4C5C-97B5-7C3A4CF90A85}">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68" xr:uid="{DAC796B3-C991-49C3-B3B2-42FE6BA91A0A}">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49 E120 E91" xr:uid="{FC1E2A5F-DCEB-40A0-AC6E-6A497B3B03F9}">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49" xr:uid="{909B23BE-746D-40E1-ACC4-F064A1E3D87A}">
      <formula1>1</formula1>
      <formula2>5</formula2>
    </dataValidation>
    <dataValidation type="whole" operator="lessThanOrEqual" allowBlank="1" showInputMessage="1" showErrorMessage="1" sqref="E91 E149" xr:uid="{E93541B0-0590-489C-B54A-D7F0DD59CC0C}">
      <formula1>5</formula1>
    </dataValidation>
    <dataValidation type="decimal" operator="greaterThanOrEqual" allowBlank="1" showInputMessage="1" showErrorMessage="1" error="PCS1種類目設備の定格出力以上の数値となるように入力ください。" sqref="E77" xr:uid="{11C98D54-A093-400B-AB89-C0FE5870D50A}">
      <formula1>E71</formula1>
    </dataValidation>
    <dataValidation type="decimal" operator="greaterThanOrEqual" allowBlank="1" showInputMessage="1" showErrorMessage="1" error="PCSの単体（1台あたり）の定格容量は定格出力以上の値で入力ください" sqref="E77" xr:uid="{4C5C45D1-C31E-440B-939A-6F71B4104180}">
      <formula1>E71</formula1>
    </dataValidation>
    <dataValidation type="decimal" operator="greaterThanOrEqual" allowBlank="1" showInputMessage="1" showErrorMessage="1" error="PCS2種類目設備の定格出力以上の数値となるように入力ください。" sqref="E106" xr:uid="{FABDD124-24F6-4818-B57E-EDB75A998529}">
      <formula1>E100</formula1>
    </dataValidation>
    <dataValidation type="decimal" operator="greaterThanOrEqual" allowBlank="1" showInputMessage="1" showErrorMessage="1" error="PCS3種類目設備の定格出力以上の数値となるように入力ください。" sqref="E135" xr:uid="{D0BE5723-1C6D-461D-84A6-8FD76A0AD1F2}">
      <formula1>E129</formula1>
    </dataValidation>
    <dataValidation type="textLength" operator="equal" allowBlank="1" showInputMessage="1" showErrorMessage="1" error="ハイフンなしの7桁で入力ください" sqref="E43 E12 E32" xr:uid="{6A0067A9-763D-46FF-9B17-A767A1FA8227}">
      <formula1>7</formula1>
    </dataValidation>
    <dataValidation type="decimal" operator="greaterThan" allowBlank="1" showInputMessage="1" showErrorMessage="1" error="0より大きい値で入力ください" sqref="E158 E165" xr:uid="{9AD97403-8DD7-4F40-8C45-9F4CF576A83B}">
      <formula1>0</formula1>
    </dataValidation>
    <dataValidation type="whole" operator="greaterThan" allowBlank="1" showInputMessage="1" showErrorMessage="1" error="0より大きい整数値を入力してください。_x000a_" sqref="E93 H93 H151 E122 H122 E151" xr:uid="{72BD1F3E-3C1F-41AA-AADD-DC9E80120DB8}">
      <formula1>0</formula1>
    </dataValidation>
    <dataValidation type="whole" operator="greaterThan" allowBlank="1" showInputMessage="1" showErrorMessage="1" error="0より大きい整数で入力ください" sqref="E159" xr:uid="{29C60B36-9A54-4EB0-A501-66427FBF4A8C}">
      <formula1>0</formula1>
    </dataValidation>
    <dataValidation type="custom" operator="greaterThan" showInputMessage="1" showErrorMessage="1" error="0より大きい整数値で、パネル枚数構成の種類数に応じた黄色セルに入力ください" sqref="E152 E94" xr:uid="{C6A12695-799F-4FE9-AB32-BAC06EA08AC7}">
      <formula1>AND(ISNUMBER(E94), E94&gt;0, E94=INT(E94), E91&gt;=2)</formula1>
    </dataValidation>
    <dataValidation type="custom" allowBlank="1" showInputMessage="1" showErrorMessage="1" sqref="E94" xr:uid="{4735CBC4-F689-4EEE-8BBC-BF6874AF047F}">
      <formula1>AND(ISNUMBER(E94), E94&gt;=0, E94=INT(E94), E91&gt;=2)</formula1>
    </dataValidation>
    <dataValidation type="custom" operator="greaterThan" showInputMessage="1" showErrorMessage="1" error="0より大きい整数値で、パネル枚数構成の種類数に応じた黄色セルに入力ください_x000a_" sqref="E153" xr:uid="{8EE361C6-EBA7-4FEB-87BF-CC8B5BC89468}">
      <formula1>AND(ISNUMBER(E153), E153&gt;0, E153=INT(E153), E149&gt;=3)</formula1>
    </dataValidation>
    <dataValidation type="custom" showInputMessage="1" showErrorMessage="1" error="0より大きい整数値で、パネル枚数構成の種類数に応じた黄色セルに入力ください" sqref="E95" xr:uid="{7AC8445F-09CD-4B85-8EBC-1516394FF3E5}">
      <formula1>AND(ISNUMBER(E95), E95&gt;=0, E95=INT(E95), E91&gt;=3)</formula1>
    </dataValidation>
    <dataValidation type="custom" operator="greaterThan" showInputMessage="1" showErrorMessage="1" error="0より大きい整数値で、パネル枚数構成の種類数に応じた黄色セルに入力ください" sqref="E96 E125 E154" xr:uid="{546570DC-D20A-4924-B0DD-1A2A199C495C}">
      <formula1>AND(ISNUMBER(E96), E96&gt;0, E96=INT(E96), E91&gt;=4)</formula1>
    </dataValidation>
    <dataValidation type="custom" showInputMessage="1" showErrorMessage="1" sqref="E96" xr:uid="{D1415487-F4A7-443E-B407-428CDE782F33}">
      <formula1>AND(ISNUMBER(E96), E96&gt;=0, E96=INT(E96), E91&gt;=4)</formula1>
    </dataValidation>
    <dataValidation type="custom" operator="greaterThan" showInputMessage="1" showErrorMessage="1" error="0より大きい整数値で、パネル枚数構成の種類数に応じた黄色セルに入力ください" sqref="E126" xr:uid="{7BC4FBDF-6DF1-45D6-B0C4-01E87B37CD86}">
      <formula1>AND(ISNUMBER(E126), E126&gt;0, E126=INT(E126), E120&gt;=5)</formula1>
    </dataValidation>
    <dataValidation type="custom" allowBlank="1" showInputMessage="1" showErrorMessage="1" error="0より大きい整数値で、パネル枚数構成の種類数に応じた黄色セルに入力ください" sqref="E97" xr:uid="{45A32E00-95BD-4155-B6EC-C59E3086DAC8}">
      <formula1>AND(ISNUMBER(E97), E97&gt;0, E97=INT(E97), E91&gt;=5)</formula1>
    </dataValidation>
    <dataValidation type="custom" operator="greaterThan" showInputMessage="1" showErrorMessage="1" error="0より大きい整数値で、パネル枚数構成の種類数に応じた黄色セルに入力ください" sqref="H94 H123" xr:uid="{A4A50D44-4622-48A2-BB87-49D12371B9D4}">
      <formula1>AND(ISNUMBER(H94), H94&gt;0, H94=INT(H94), E91&gt;=2)</formula1>
    </dataValidation>
    <dataValidation type="custom" operator="greaterThan" showInputMessage="1" showErrorMessage="1" error="0より大きい整数値で、パネル枚数構成の種類数に応じた黄色セルに入力ください" sqref="H97 H126" xr:uid="{D09CD8B8-9CB0-40E1-86EE-E5BA1132BD72}">
      <formula1>AND(ISNUMBER(H97), H97&gt;0, H97=INT(H97), E91&gt;=5)</formula1>
    </dataValidation>
    <dataValidation type="custom" operator="greaterThan" showInputMessage="1" showErrorMessage="1" error="0より大きい整数値で、パネル枚数構成の種類数に応じた黄色セルに入力ください" sqref="H95 H124 H153" xr:uid="{35A1F899-D0DC-46B9-9DC1-8877989F2FAA}">
      <formula1>AND(ISNUMBER(H95), H95&gt;0, H95=INT(H95), E91&gt;=3)</formula1>
    </dataValidation>
    <dataValidation type="custom" operator="greaterThan" showInputMessage="1" showErrorMessage="1" error="0より大きい整数値で、パネル枚数構成の種類数に応じた黄色セルに入力ください" sqref="H96 H125 H154" xr:uid="{0AE2EC3D-8FD3-4D45-99FD-D9D83D3BE3D5}">
      <formula1>AND(ISNUMBER(H96), H96&gt;0, H96=INT(H96), E91&gt;=4)</formula1>
    </dataValidation>
    <dataValidation type="custom" operator="greaterThan" showInputMessage="1" showErrorMessage="1" error="0より大きい整数値で、パネル枚数構成の種類数に応じた黄色セルに入力ください_x000a__x000a_" sqref="E123" xr:uid="{E13B4DD6-5CA7-4DDE-A6E1-7C8312269535}">
      <formula1>AND(ISNUMBER(E123), E123&gt;0, E123=INT(E123), E120&gt;=2)</formula1>
    </dataValidation>
    <dataValidation type="custom" showInputMessage="1" showErrorMessage="1" error="パネル枚数構成の見直し、もしくは_x000a_0より大きい整数値を入力してください。_x000a_" sqref="E123" xr:uid="{86DACF7E-FFA9-4115-9E48-0B56FEDA3422}">
      <formula1>AND(ISNUMBER(E123), E123&gt;=0, E120&gt;=2)</formula1>
    </dataValidation>
    <dataValidation type="custom" showInputMessage="1" showErrorMessage="1" error="パネル枚数構成の見直し、もしくは_x000a_0より大きい整数値を入力してください。_x000a_" sqref="E125" xr:uid="{E89B943F-F321-4DF5-AB5A-A3453E6A48D0}">
      <formula1>AND(ISNUMBER(E125), E125&gt;0, E125=INT(E125), E120&gt;=4)</formula1>
    </dataValidation>
    <dataValidation type="custom" operator="greaterThan" showInputMessage="1" showErrorMessage="1" error="0より大きい整数値で、パネル枚数構成の種類数に応じた黄色セルに入力ください_x000a_" sqref="H155" xr:uid="{F65415A3-77B8-4978-817F-2EAD806C2645}">
      <formula1>AND(ISNUMBER(H155), H155&gt;0, H155=INT(H155), E149&gt;=5)</formula1>
    </dataValidation>
    <dataValidation type="custom" operator="greaterThan" showInputMessage="1" showErrorMessage="1" error="0より大きい整数値で、パネル枚数構成の種類数に応じた黄色セルに入力ください_x000a_" sqref="E155 E97" xr:uid="{76049F5C-D2DE-42A4-8771-F81B83BD4E99}">
      <formula1>AND(ISNUMBER(E97), E97&gt;0, E97=INT(E97), E91&gt;=5)</formula1>
    </dataValidation>
    <dataValidation type="custom" operator="greaterThan" showInputMessage="1" showErrorMessage="1" error="0より大きい整数値で、パネル枚数構成の種類数に応じた黄色セルに入力ください" sqref="E95" xr:uid="{A1C0C06A-7D42-42AD-9D24-A3EF3A6FBF71}">
      <formula1>AND(ISNUMBER(E95), E95&gt;0, E95=INT(E95), E91&gt;=3)</formula1>
    </dataValidation>
    <dataValidation type="custom" showInputMessage="1" showErrorMessage="1" error="0より大きい整数値で、パネル枚数構成の種類数に応じた黄色セルに入力ください" sqref="E124" xr:uid="{EC042C3F-FB52-44DF-8D9A-D7A77ED13769}">
      <formula1>AND(ISNUMBER(E124), E124&gt;0, E124=INT(E124), E120&gt;=3)</formula1>
    </dataValidation>
    <dataValidation type="custom" operator="greaterThan" showInputMessage="1" showErrorMessage="1" error="0より大きい整数値で、パネル枚数構成の種類数に応じた黄色セルに入力ください_x000a_" sqref="H152" xr:uid="{6A6BD8A7-0A61-4A58-9D04-B86ABA482A43}">
      <formula1>AND(ISNUMBER(H152), H152&gt;0, H152=INT(H152), E149&gt;=2)</formula1>
    </dataValidation>
    <dataValidation type="decimal" operator="lessThan" allowBlank="1" showInputMessage="1" showErrorMessage="1" error="（変更後）定格出力合計よりも小さい値で入力ください" sqref="E162" xr:uid="{043477FE-9EF3-4080-A0FF-83E7D2C9DD88}">
      <formula1>E160</formula1>
    </dataValidation>
  </dataValidations>
  <hyperlinks>
    <hyperlink ref="J68" location="入力方法!A1" display="入力方法!A1" xr:uid="{8CC4E790-B095-473B-81B0-E152A269BF9A}"/>
    <hyperlink ref="J91" location="入力方法!A1" display="入力方法!A1" xr:uid="{8CBC0934-1ACC-4C1D-AB5A-0B831EF9D416}"/>
    <hyperlink ref="J120" location="入力方法!A1" display="入力方法!A1" xr:uid="{04C3F15D-7E68-4561-A902-45A198EDDD93}"/>
    <hyperlink ref="J149" location="入力方法!A1" display="入力方法!A1" xr:uid="{E0309135-DD5B-48FD-A09B-C6F79469BD4F}"/>
    <hyperlink ref="J170" r:id="rId1" display="高調波発生機器を有する場合には、「高調波抑制対策技術指針（JEAG9702)」の高調波流出電流計算書を添付してください。（https://www.tepco.co.jp/pg/consignment/procedures/harmonic/）" xr:uid="{516DEDC5-F90B-48AF-8F6E-2BE64BE43D6F}"/>
  </hyperlinks>
  <pageMargins left="0.7" right="0.7" top="0.75" bottom="0.75" header="0.3" footer="0.3"/>
  <pageSetup paperSize="9" scale="10" orientation="portrait" r:id="rId2"/>
  <rowBreaks count="1" manualBreakCount="1">
    <brk id="167" max="11" man="1"/>
  </rowBreaks>
  <extLst>
    <ext xmlns:x14="http://schemas.microsoft.com/office/spreadsheetml/2009/9/main" uri="{CCE6A557-97BC-4b89-ADB6-D9C93CAAB3DF}">
      <x14:dataValidations xmlns:xm="http://schemas.microsoft.com/office/excel/2006/main" count="32">
        <x14:dataValidation type="list" allowBlank="1" showInputMessage="1" showErrorMessage="1" xr:uid="{C0E1EE53-1E89-497B-AF44-88E7071A6BDD}">
          <x14:formula1>
            <xm:f>プルダウン用!$F$73:$F$75</xm:f>
          </x14:formula1>
          <xm:sqref>E129 E126:E127 E121:E122 E145 E98 E92:E93 E87 E100 E116 E90</xm:sqref>
        </x14:dataValidation>
        <x14:dataValidation type="list" allowBlank="1" showInputMessage="1" showErrorMessage="1" xr:uid="{044534CF-1DB8-4F8C-A546-A6AD01AF52D6}">
          <x14:formula1>
            <xm:f>プルダウン用!$F$76:$F$78</xm:f>
          </x14:formula1>
          <xm:sqref>E117 E146 E88</xm:sqref>
        </x14:dataValidation>
        <x14:dataValidation type="list" allowBlank="1" showInputMessage="1" showErrorMessage="1" xr:uid="{7EC9FA41-53F6-44E4-B01A-2B20404E55C6}">
          <x14:formula1>
            <xm:f>プルダウン用!$F$69:$F$72</xm:f>
          </x14:formula1>
          <xm:sqref>E115 E144 E86:E87</xm:sqref>
        </x14:dataValidation>
        <x14:dataValidation type="list" allowBlank="1" showInputMessage="1" showErrorMessage="1" xr:uid="{0F01F0EA-1083-4FC7-847B-04CB4AB74ED3}">
          <x14:formula1>
            <xm:f>プルダウン用!$F$65:$F$68</xm:f>
          </x14:formula1>
          <xm:sqref>E105 E134 E76</xm:sqref>
        </x14:dataValidation>
        <x14:dataValidation type="list" allowBlank="1" showInputMessage="1" showErrorMessage="1" xr:uid="{D3DF59E4-6DE3-49A5-93E5-94932D2F352A}">
          <x14:formula1>
            <xm:f>プルダウン用!$F$10:$F$12</xm:f>
          </x14:formula1>
          <xm:sqref>E20</xm:sqref>
        </x14:dataValidation>
        <x14:dataValidation type="list" allowBlank="1" showInputMessage="1" showErrorMessage="1" xr:uid="{861F0802-1D20-4C60-8D9C-FB81A213AC9C}">
          <x14:formula1>
            <xm:f>プルダウン用!$F$23:$F$25</xm:f>
          </x14:formula1>
          <xm:sqref>E28 E25</xm:sqref>
        </x14:dataValidation>
        <x14:dataValidation type="list" allowBlank="1" showInputMessage="1" showErrorMessage="1" xr:uid="{4224D80C-0639-409E-BFD2-11F81FCBE3FD}">
          <x14:formula1>
            <xm:f>プルダウン用!$F$32:$F$34</xm:f>
          </x14:formula1>
          <xm:sqref>E29</xm:sqref>
        </x14:dataValidation>
        <x14:dataValidation type="list" allowBlank="1" showInputMessage="1" xr:uid="{A8B49C53-3AC7-47F9-998E-0DE0621C6B00}">
          <x14:formula1>
            <xm:f>プルダウン用!$F$35:$F$36</xm:f>
          </x14:formula1>
          <xm:sqref>E30</xm:sqref>
        </x14:dataValidation>
        <x14:dataValidation type="list" allowBlank="1" showInputMessage="1" showErrorMessage="1" xr:uid="{EFF9A4C2-EFBF-4E8C-9669-67ACA9445A2F}">
          <x14:formula1>
            <xm:f>プルダウン用!$F$38:$F$40</xm:f>
          </x14:formula1>
          <xm:sqref>E42</xm:sqref>
        </x14:dataValidation>
        <x14:dataValidation type="list" allowBlank="1" showInputMessage="1" showErrorMessage="1" xr:uid="{D5FB34C5-EFBC-4926-A0EC-A510F93020AE}">
          <x14:formula1>
            <xm:f>プルダウン用!$F$45:$F$47</xm:f>
          </x14:formula1>
          <xm:sqref>E59</xm:sqref>
        </x14:dataValidation>
        <x14:dataValidation type="list" allowBlank="1" showInputMessage="1" showErrorMessage="1" xr:uid="{AE210F3C-8B59-4770-9979-F1DD14DB2009}">
          <x14:formula1>
            <xm:f>プルダウン用!$F$48:$F$50</xm:f>
          </x14:formula1>
          <xm:sqref>E60</xm:sqref>
        </x14:dataValidation>
        <x14:dataValidation type="list" allowBlank="1" showInputMessage="1" showErrorMessage="1" xr:uid="{6686F819-E5D3-4B56-A561-9769B6D887E3}">
          <x14:formula1>
            <xm:f>プルダウン用!$F$51:$F$52</xm:f>
          </x14:formula1>
          <xm:sqref>E63</xm:sqref>
        </x14:dataValidation>
        <x14:dataValidation type="list" errorStyle="warning" allowBlank="1" showInputMessage="1" xr:uid="{5208DDF4-0C61-4EF6-90CC-B5F4A5EBEBB4}">
          <x14:formula1>
            <xm:f>プルダウン用!$F$53:$F$56</xm:f>
          </x14:formula1>
          <xm:sqref>E64</xm:sqref>
        </x14:dataValidation>
        <x14:dataValidation type="list" allowBlank="1" showInputMessage="1" showErrorMessage="1" xr:uid="{AC1F2FCB-2B5D-41EA-9AE9-87A89644084C}">
          <x14:formula1>
            <xm:f>プルダウン用!$F$84:$F$86</xm:f>
          </x14:formula1>
          <xm:sqref>E170</xm:sqref>
        </x14:dataValidation>
        <x14:dataValidation type="list" allowBlank="1" showInputMessage="1" showErrorMessage="1" xr:uid="{0B095E3E-A762-4AD3-94FC-43A699B6FD5E}">
          <x14:formula1>
            <xm:f>プルダウン用!$F$87:$F$89</xm:f>
          </x14:formula1>
          <xm:sqref>E171</xm:sqref>
        </x14:dataValidation>
        <x14:dataValidation type="list" allowBlank="1" showInputMessage="1" showErrorMessage="1" xr:uid="{81BB41B6-4A4C-4E81-B308-120C234F35D1}">
          <x14:formula1>
            <xm:f>プルダウン用!$F$90:$F$92</xm:f>
          </x14:formula1>
          <xm:sqref>E172</xm:sqref>
        </x14:dataValidation>
        <x14:dataValidation type="list" allowBlank="1" showInputMessage="1" showErrorMessage="1" xr:uid="{CCA4EDD5-05C0-4AD1-ADAF-75ADAA71D189}">
          <x14:formula1>
            <xm:f>プルダウン用!$F$6:$F$9</xm:f>
          </x14:formula1>
          <xm:sqref>E11</xm:sqref>
        </x14:dataValidation>
        <x14:dataValidation type="list" errorStyle="information" allowBlank="1" showInputMessage="1" showErrorMessage="1" xr:uid="{A6AED88E-9255-495B-8D61-573599A33B1B}">
          <x14:formula1>
            <xm:f>プルダウン用!$F$29:$F$31</xm:f>
          </x14:formula1>
          <xm:sqref>E27</xm:sqref>
        </x14:dataValidation>
        <x14:dataValidation type="list" allowBlank="1" showInputMessage="1" showErrorMessage="1" xr:uid="{63881C1E-EC1E-4C0E-9387-7B1A90D06658}">
          <x14:formula1>
            <xm:f>プルダウン用!$F$29:$F$31</xm:f>
          </x14:formula1>
          <xm:sqref>E27</xm:sqref>
        </x14:dataValidation>
        <x14:dataValidation type="list" operator="greaterThan" allowBlank="1" showInputMessage="1" showErrorMessage="1" error="0より大きいの整数値を入力してください。_x000a_" xr:uid="{B509B316-9DFD-4680-86CA-BF3029C53EEE}">
          <x14:formula1>
            <xm:f>プルダウン用!$F$65:$F$68</xm:f>
          </x14:formula1>
          <xm:sqref>E76 E105 E134</xm:sqref>
        </x14:dataValidation>
        <x14:dataValidation type="list" allowBlank="1" showInputMessage="1" showErrorMessage="1" error="0~100までの数値を入力してください。" xr:uid="{FAB71638-4A37-43A8-8ACA-E7FDF2372B87}">
          <x14:formula1>
            <xm:f>プルダウン用!$F$69:$F$72</xm:f>
          </x14:formula1>
          <xm:sqref>E86</xm:sqref>
        </x14:dataValidation>
        <x14:dataValidation type="list" operator="greaterThanOrEqual" allowBlank="1" showInputMessage="1" showErrorMessage="1" error="0以上の数値を入力してください。_x000a_" xr:uid="{2AFE3A6D-C5FE-49DA-8F14-F6EFD51A74E2}">
          <x14:formula1>
            <xm:f>プルダウン用!$F$69:$F$72</xm:f>
          </x14:formula1>
          <xm:sqref>E86 E115 E144</xm:sqref>
        </x14:dataValidation>
        <x14:dataValidation type="list" operator="greaterThan" allowBlank="1" showInputMessage="1" showErrorMessage="1" error="0より大きいの整数値を入力してください。_x000a_" xr:uid="{138CBB5F-18E0-4DC7-A603-7A0ED2223886}">
          <x14:formula1>
            <xm:f>プルダウン用!$F$69:$F$72</xm:f>
          </x14:formula1>
          <xm:sqref>E86 E115 E144</xm:sqref>
        </x14:dataValidation>
        <x14:dataValidation type="list" allowBlank="1" showInputMessage="1" showErrorMessage="1" error="0~100までの数値を入力してください。" xr:uid="{43FB8B3F-782B-4721-9DBA-4C4455B76BB6}">
          <x14:formula1>
            <xm:f>プルダウン用!$F$73:$F$75</xm:f>
          </x14:formula1>
          <xm:sqref>E87</xm:sqref>
        </x14:dataValidation>
        <x14:dataValidation type="list" operator="greaterThanOrEqual" allowBlank="1" showInputMessage="1" showErrorMessage="1" error="0以上の数値を入力してください。_x000a_" xr:uid="{83A26662-ACD6-4032-BF6E-507F1EC89B80}">
          <x14:formula1>
            <xm:f>プルダウン用!$F$73:$F$75</xm:f>
          </x14:formula1>
          <xm:sqref>E87 E145</xm:sqref>
        </x14:dataValidation>
        <x14:dataValidation type="list" operator="greaterThan" allowBlank="1" showInputMessage="1" showErrorMessage="1" error="0より大きいの整数値を入力してください。_x000a_" xr:uid="{1E50BC2D-DCC6-4109-BAC7-FFF1F5BD8D32}">
          <x14:formula1>
            <xm:f>プルダウン用!$F$73:$F$75</xm:f>
          </x14:formula1>
          <xm:sqref>E87 E145</xm:sqref>
        </x14:dataValidation>
        <x14:dataValidation type="list" operator="greaterThan" allowBlank="1" showInputMessage="1" showErrorMessage="1" error="0より大きいの整数値を入力してください。_x000a_" xr:uid="{80BD8E02-7CC0-4828-9ECC-3F13ADC54140}">
          <x14:formula1>
            <xm:f>プルダウン用!$F$76:$F$78</xm:f>
          </x14:formula1>
          <xm:sqref>E88 E117 E146</xm:sqref>
        </x14:dataValidation>
        <x14:dataValidation type="list" allowBlank="1" showInputMessage="1" showErrorMessage="1" xr:uid="{D06061F7-47EA-415C-B40D-24A281550EA9}">
          <x14:formula1>
            <xm:f>プルダウン用!$F$58:$F$60</xm:f>
          </x14:formula1>
          <xm:sqref>E70 E128 E99</xm:sqref>
        </x14:dataValidation>
        <x14:dataValidation type="list" allowBlank="1" showInputMessage="1" showErrorMessage="1" xr:uid="{CD20B5F8-F32F-4560-ADED-8F8E672047ED}">
          <x14:formula1>
            <xm:f>プルダウン用!$F$61:$F$64</xm:f>
          </x14:formula1>
          <xm:sqref>E72 E130 E101</xm:sqref>
        </x14:dataValidation>
        <x14:dataValidation type="list" allowBlank="1" showInputMessage="1" showErrorMessage="1" xr:uid="{C3418EF4-09BC-4929-B3E2-EEE410E7B5BA}">
          <x14:formula1>
            <xm:f>プルダウン用!$F$26:$F$28</xm:f>
          </x14:formula1>
          <xm:sqref>E26</xm:sqref>
        </x14:dataValidation>
        <x14:dataValidation type="list" allowBlank="1" showInputMessage="1" showErrorMessage="1" xr:uid="{8E8BA57D-22BF-41B0-A82B-A6F4AEFCC0AB}">
          <x14:formula1>
            <xm:f>プルダウン用!$F$13:$F$22</xm:f>
          </x14:formula1>
          <xm:sqref>E23</xm:sqref>
        </x14:dataValidation>
        <x14:dataValidation type="list" allowBlank="1" showInputMessage="1" showErrorMessage="1" xr:uid="{587CD983-68C5-40A4-81CE-1DCFA0CB505A}">
          <x14:formula1>
            <xm:f>プルダウン用!$F$80:$F$82</xm:f>
          </x14:formula1>
          <xm:sqref>E161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3.5" x14ac:dyDescent="0.15"/>
  <cols>
    <col min="1" max="43" width="2.625" style="488" customWidth="1"/>
    <col min="44" max="44" width="4.125" style="488" customWidth="1"/>
    <col min="45" max="73" width="2.625" style="488" customWidth="1"/>
    <col min="74" max="76" width="9" style="488"/>
    <col min="77" max="77" width="9" style="488" customWidth="1"/>
    <col min="78" max="79" width="9" style="488"/>
    <col min="80" max="82" width="9" style="488" hidden="1" customWidth="1"/>
    <col min="83" max="83" width="0" style="488" hidden="1" customWidth="1"/>
    <col min="84" max="16384" width="9" style="488"/>
  </cols>
  <sheetData>
    <row r="1" spans="1:82" ht="20.100000000000001" customHeight="1" x14ac:dyDescent="0.15">
      <c r="A1" s="1666" t="s">
        <v>595</v>
      </c>
      <c r="B1" s="1666"/>
      <c r="C1" s="1666"/>
      <c r="D1" s="1666"/>
      <c r="E1" s="1666"/>
      <c r="F1" s="1111"/>
      <c r="G1" s="1111"/>
      <c r="H1" s="1111"/>
      <c r="I1" s="1111"/>
      <c r="J1" s="1111"/>
      <c r="K1" s="1111"/>
      <c r="L1" s="1111"/>
      <c r="Z1" s="701"/>
      <c r="AA1" s="701"/>
      <c r="AB1" s="16"/>
      <c r="AC1" s="16"/>
      <c r="AD1" s="2" t="s">
        <v>643</v>
      </c>
      <c r="AE1" s="16"/>
      <c r="AK1" s="16"/>
      <c r="AL1" s="1665">
        <f>SUM(CD15:CD22)</f>
        <v>7</v>
      </c>
      <c r="AM1" s="1665"/>
      <c r="AN1" s="2" t="s">
        <v>1</v>
      </c>
      <c r="AO1" s="421"/>
      <c r="AP1" s="701"/>
      <c r="AS1" s="701"/>
      <c r="BH1" s="2"/>
      <c r="BI1" s="6"/>
      <c r="BJ1" s="702"/>
      <c r="BK1" s="7"/>
      <c r="BR1" s="1597" t="s">
        <v>371</v>
      </c>
      <c r="BS1" s="1597"/>
      <c r="BT1" s="1597"/>
      <c r="BU1" s="1597"/>
    </row>
    <row r="2" spans="1:82" x14ac:dyDescent="0.15">
      <c r="A2" s="636"/>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7" t="s">
        <v>596</v>
      </c>
    </row>
    <row r="3" spans="1:82" x14ac:dyDescent="0.15">
      <c r="A3" s="636"/>
      <c r="B3" s="636"/>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row>
    <row r="4" spans="1:82" ht="14.25" thickBot="1" x14ac:dyDescent="0.2">
      <c r="A4" s="636"/>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8" t="s">
        <v>544</v>
      </c>
      <c r="BB4" s="636"/>
      <c r="BC4" s="636"/>
      <c r="BD4" s="636"/>
      <c r="BE4" s="636"/>
      <c r="BF4" s="636"/>
      <c r="BG4" s="636"/>
      <c r="BH4" s="636"/>
      <c r="BI4" s="636"/>
      <c r="BJ4" s="636"/>
      <c r="BK4" s="697"/>
      <c r="BL4" s="636"/>
      <c r="BM4" s="636"/>
      <c r="BN4" s="638"/>
      <c r="BO4" s="636"/>
      <c r="BP4" s="636"/>
      <c r="BQ4" s="636"/>
      <c r="BR4" s="636"/>
      <c r="BS4" s="636"/>
      <c r="BT4" s="636"/>
      <c r="BU4" s="636"/>
    </row>
    <row r="5" spans="1:82" ht="18.75" customHeight="1" x14ac:dyDescent="0.15">
      <c r="A5" s="639"/>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40"/>
      <c r="AP5" s="640"/>
      <c r="AQ5" s="640"/>
      <c r="AR5" s="640"/>
      <c r="AS5" s="640"/>
      <c r="AT5" s="640"/>
      <c r="AU5" s="640"/>
      <c r="AV5" s="640"/>
      <c r="AW5" s="640"/>
      <c r="AX5" s="640"/>
      <c r="AY5" s="640"/>
      <c r="AZ5" s="640"/>
      <c r="BA5" s="640"/>
      <c r="BB5" s="640"/>
      <c r="BC5" s="640"/>
      <c r="BD5" s="640"/>
      <c r="BE5" s="640"/>
      <c r="BF5" s="640"/>
      <c r="BG5" s="640"/>
      <c r="BH5" s="640"/>
      <c r="BI5" s="1598" t="str">
        <f>IF(入力シート!E10="","",入力シート!E10)</f>
        <v/>
      </c>
      <c r="BJ5" s="1598"/>
      <c r="BK5" s="1598"/>
      <c r="BL5" s="1598"/>
      <c r="BM5" s="1598"/>
      <c r="BN5" s="1598"/>
      <c r="BO5" s="1598"/>
      <c r="BP5" s="1598"/>
      <c r="BQ5" s="1598"/>
      <c r="BR5" s="1598"/>
      <c r="BS5" s="1598"/>
      <c r="BT5" s="1598"/>
      <c r="BU5" s="641"/>
    </row>
    <row r="6" spans="1:82" ht="22.5" customHeight="1" x14ac:dyDescent="0.15">
      <c r="A6" s="642"/>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636"/>
      <c r="AJ6" s="636"/>
      <c r="AK6" s="636"/>
      <c r="AL6" s="636"/>
      <c r="AM6" s="636"/>
      <c r="AN6" s="636"/>
      <c r="AO6" s="636"/>
      <c r="AP6" s="636"/>
      <c r="AQ6" s="636"/>
      <c r="AR6" s="636"/>
      <c r="AS6" s="636"/>
      <c r="AT6" s="636"/>
      <c r="AU6" s="636"/>
      <c r="AV6" s="636"/>
      <c r="AW6" s="636"/>
      <c r="AX6" s="636"/>
      <c r="AY6" s="636"/>
      <c r="AZ6" s="636"/>
      <c r="BA6" s="636"/>
      <c r="BB6" s="636"/>
      <c r="BC6" s="636"/>
      <c r="BD6" s="636"/>
      <c r="BE6" s="636"/>
      <c r="BF6" s="636"/>
      <c r="BG6" s="636"/>
      <c r="BH6" s="636"/>
      <c r="BI6" s="1664" t="s">
        <v>545</v>
      </c>
      <c r="BJ6" s="1664"/>
      <c r="BK6" s="1664"/>
      <c r="BL6" s="1664"/>
      <c r="BM6" s="1664"/>
      <c r="BN6" s="1664"/>
      <c r="BO6" s="1663" t="str">
        <f>IF(入力シート!E19="","",入力シート!E19)</f>
        <v/>
      </c>
      <c r="BP6" s="1663"/>
      <c r="BQ6" s="1663"/>
      <c r="BR6" s="1663"/>
      <c r="BS6" s="1663"/>
      <c r="BT6" s="1663"/>
      <c r="BU6" s="645"/>
    </row>
    <row r="7" spans="1:82" ht="14.25" x14ac:dyDescent="0.15">
      <c r="A7" s="1600" t="s">
        <v>584</v>
      </c>
      <c r="B7" s="1601"/>
      <c r="C7" s="1601"/>
      <c r="D7" s="1601"/>
      <c r="E7" s="1601"/>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c r="BH7" s="1601"/>
      <c r="BI7" s="1601"/>
      <c r="BJ7" s="1601"/>
      <c r="BK7" s="1601"/>
      <c r="BL7" s="1601"/>
      <c r="BM7" s="1601"/>
      <c r="BN7" s="1601"/>
      <c r="BO7" s="1601"/>
      <c r="BP7" s="1601"/>
      <c r="BQ7" s="1601"/>
      <c r="BR7" s="1601"/>
      <c r="BS7" s="1601"/>
      <c r="BT7" s="1601"/>
      <c r="BU7" s="645"/>
    </row>
    <row r="8" spans="1:82" ht="14.25" x14ac:dyDescent="0.15">
      <c r="A8" s="1602" t="s">
        <v>597</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c r="AM8" s="1603"/>
      <c r="AN8" s="1603"/>
      <c r="AO8" s="1603"/>
      <c r="AP8" s="1603"/>
      <c r="AQ8" s="1603"/>
      <c r="AR8" s="1603"/>
      <c r="AS8" s="1603"/>
      <c r="AT8" s="1603"/>
      <c r="AU8" s="1603"/>
      <c r="AV8" s="1603"/>
      <c r="AW8" s="1603"/>
      <c r="AX8" s="1603"/>
      <c r="AY8" s="1603"/>
      <c r="AZ8" s="1603"/>
      <c r="BA8" s="1603"/>
      <c r="BB8" s="1603"/>
      <c r="BC8" s="1603"/>
      <c r="BD8" s="1603"/>
      <c r="BE8" s="1603"/>
      <c r="BF8" s="1603"/>
      <c r="BG8" s="1603"/>
      <c r="BH8" s="1603"/>
      <c r="BI8" s="1603"/>
      <c r="BJ8" s="1603"/>
      <c r="BK8" s="1603"/>
      <c r="BL8" s="1603"/>
      <c r="BM8" s="1603"/>
      <c r="BN8" s="1603"/>
      <c r="BO8" s="1603"/>
      <c r="BP8" s="1603"/>
      <c r="BQ8" s="1603"/>
      <c r="BR8" s="1603"/>
      <c r="BS8" s="1603"/>
      <c r="BT8" s="1603"/>
      <c r="BU8" s="645"/>
      <c r="CB8" s="651" t="s">
        <v>257</v>
      </c>
      <c r="CC8" s="651" t="s">
        <v>573</v>
      </c>
      <c r="CD8" s="651" t="s">
        <v>308</v>
      </c>
    </row>
    <row r="9" spans="1:82" x14ac:dyDescent="0.15">
      <c r="A9" s="1656"/>
      <c r="B9" s="1657"/>
      <c r="C9" s="1657"/>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645"/>
    </row>
    <row r="10" spans="1:82" ht="16.5" x14ac:dyDescent="0.15">
      <c r="A10" s="681"/>
      <c r="B10" s="653"/>
      <c r="C10" s="653"/>
      <c r="D10" s="653"/>
      <c r="E10" s="653"/>
      <c r="F10" s="653"/>
      <c r="G10" s="653"/>
      <c r="H10" s="653"/>
      <c r="I10" s="653"/>
      <c r="J10" s="650" t="s">
        <v>598</v>
      </c>
      <c r="K10" s="653"/>
      <c r="L10" s="650"/>
      <c r="M10" s="653"/>
      <c r="N10" s="650"/>
      <c r="O10" s="636"/>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c r="AT10" s="653"/>
      <c r="AU10" s="653"/>
      <c r="AV10" s="653"/>
      <c r="AW10" s="653"/>
      <c r="AX10" s="653"/>
      <c r="AY10" s="653"/>
      <c r="AZ10" s="653"/>
      <c r="BA10" s="653"/>
      <c r="BB10" s="653"/>
      <c r="BC10" s="653"/>
      <c r="BD10" s="653"/>
      <c r="BE10" s="653"/>
      <c r="BF10" s="653"/>
      <c r="BG10" s="653"/>
      <c r="BH10" s="653"/>
      <c r="BI10" s="653"/>
      <c r="BJ10" s="653"/>
      <c r="BK10" s="653"/>
      <c r="BL10" s="653"/>
      <c r="BM10" s="653"/>
      <c r="BN10" s="653"/>
      <c r="BO10" s="653"/>
      <c r="BP10" s="653"/>
      <c r="BQ10" s="653"/>
      <c r="BR10" s="653"/>
      <c r="BS10" s="653"/>
      <c r="BT10" s="653"/>
      <c r="BU10" s="645"/>
    </row>
    <row r="11" spans="1:82" ht="16.5" x14ac:dyDescent="0.15">
      <c r="A11" s="681"/>
      <c r="B11" s="653"/>
      <c r="C11" s="653"/>
      <c r="D11" s="653"/>
      <c r="E11" s="653"/>
      <c r="F11" s="653"/>
      <c r="G11" s="653"/>
      <c r="H11" s="653"/>
      <c r="I11" s="653"/>
      <c r="J11" s="662" t="s">
        <v>641</v>
      </c>
      <c r="K11" s="653"/>
      <c r="L11" s="662"/>
      <c r="M11" s="653"/>
      <c r="N11" s="662"/>
      <c r="O11" s="636"/>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45"/>
    </row>
    <row r="12" spans="1:82" ht="16.5" x14ac:dyDescent="0.15">
      <c r="A12" s="681"/>
      <c r="B12" s="653"/>
      <c r="C12" s="653"/>
      <c r="D12" s="653"/>
      <c r="E12" s="653"/>
      <c r="F12" s="653"/>
      <c r="G12" s="653"/>
      <c r="H12" s="653"/>
      <c r="I12" s="653"/>
      <c r="J12" s="650" t="s">
        <v>637</v>
      </c>
      <c r="K12" s="653"/>
      <c r="L12" s="653"/>
      <c r="M12" s="653"/>
      <c r="N12" s="650"/>
      <c r="O12" s="636"/>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653"/>
      <c r="AU12" s="653"/>
      <c r="AV12" s="653"/>
      <c r="AW12" s="653"/>
      <c r="AX12" s="653"/>
      <c r="AY12" s="653"/>
      <c r="AZ12" s="653"/>
      <c r="BA12" s="653"/>
      <c r="BB12" s="653"/>
      <c r="BC12" s="653"/>
      <c r="BD12" s="653"/>
      <c r="BE12" s="653"/>
      <c r="BF12" s="653"/>
      <c r="BG12" s="653"/>
      <c r="BH12" s="653"/>
      <c r="BI12" s="653"/>
      <c r="BJ12" s="653"/>
      <c r="BK12" s="653"/>
      <c r="BL12" s="653"/>
      <c r="BM12" s="653"/>
      <c r="BN12" s="653"/>
      <c r="BO12" s="653"/>
      <c r="BP12" s="653"/>
      <c r="BQ12" s="653"/>
      <c r="BR12" s="653"/>
      <c r="BS12" s="653"/>
      <c r="BT12" s="653"/>
      <c r="BU12" s="645"/>
    </row>
    <row r="13" spans="1:82" ht="16.5" x14ac:dyDescent="0.15">
      <c r="A13" s="681"/>
      <c r="B13" s="653"/>
      <c r="C13" s="653"/>
      <c r="D13" s="653"/>
      <c r="E13" s="653"/>
      <c r="F13" s="653"/>
      <c r="G13" s="653"/>
      <c r="H13" s="653"/>
      <c r="I13" s="653"/>
      <c r="J13" s="812"/>
      <c r="K13" s="653"/>
      <c r="L13" s="653"/>
      <c r="M13" s="653"/>
      <c r="N13" s="650"/>
      <c r="O13" s="636"/>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653"/>
      <c r="AU13" s="653"/>
      <c r="AV13" s="653"/>
      <c r="AW13" s="653"/>
      <c r="AX13" s="653"/>
      <c r="AY13" s="653"/>
      <c r="AZ13" s="653"/>
      <c r="BA13" s="653"/>
      <c r="BB13" s="653"/>
      <c r="BC13" s="653"/>
      <c r="BD13" s="653"/>
      <c r="BE13" s="653"/>
      <c r="BF13" s="653"/>
      <c r="BG13" s="653"/>
      <c r="BH13" s="653"/>
      <c r="BI13" s="653"/>
      <c r="BJ13" s="653"/>
      <c r="BK13" s="653"/>
      <c r="BL13" s="653"/>
      <c r="BM13" s="653"/>
      <c r="BN13" s="653"/>
      <c r="BO13" s="653"/>
      <c r="BP13" s="653"/>
      <c r="BQ13" s="653"/>
      <c r="BR13" s="653"/>
      <c r="BS13" s="653"/>
      <c r="BT13" s="653"/>
      <c r="BU13" s="645"/>
    </row>
    <row r="14" spans="1:82" ht="20.25" thickBot="1" x14ac:dyDescent="0.2">
      <c r="A14" s="642"/>
      <c r="B14" s="636"/>
      <c r="C14" s="636"/>
      <c r="D14" s="636"/>
      <c r="E14" s="636"/>
      <c r="F14" s="636"/>
      <c r="G14" s="636"/>
      <c r="H14" s="636"/>
      <c r="I14" s="636"/>
      <c r="J14" s="650" t="s">
        <v>766</v>
      </c>
      <c r="K14" s="636"/>
      <c r="L14" s="650"/>
      <c r="M14" s="636"/>
      <c r="N14" s="650"/>
      <c r="O14" s="636"/>
      <c r="P14" s="636"/>
      <c r="Q14" s="636"/>
      <c r="R14" s="636"/>
      <c r="S14" s="636"/>
      <c r="T14" s="636"/>
      <c r="U14" s="636"/>
      <c r="V14" s="636"/>
      <c r="W14" s="636"/>
      <c r="X14" s="636"/>
      <c r="Y14" s="636"/>
      <c r="Z14" s="636"/>
      <c r="AA14" s="636"/>
      <c r="AB14" s="636"/>
      <c r="AC14" s="636"/>
      <c r="AD14" s="636"/>
      <c r="AE14" s="636"/>
      <c r="AF14" s="636"/>
      <c r="AG14" s="636"/>
      <c r="AH14" s="636"/>
      <c r="AI14" s="636"/>
      <c r="AJ14" s="636"/>
      <c r="AK14" s="636"/>
      <c r="AL14" s="636"/>
      <c r="AM14" s="636"/>
      <c r="AN14" s="636"/>
      <c r="AO14" s="636"/>
      <c r="AP14" s="636"/>
      <c r="AQ14" s="636"/>
      <c r="AR14" s="636"/>
      <c r="AS14" s="653"/>
      <c r="AT14" s="653"/>
      <c r="AU14" s="653"/>
      <c r="AV14" s="653"/>
      <c r="AW14" s="653"/>
      <c r="AX14" s="653"/>
      <c r="AY14" s="653"/>
      <c r="AZ14" s="653"/>
      <c r="BA14" s="653"/>
      <c r="BB14" s="653"/>
      <c r="BC14" s="653"/>
      <c r="BD14" s="653"/>
      <c r="BE14" s="636"/>
      <c r="BF14" s="636"/>
      <c r="BG14" s="636"/>
      <c r="BH14" s="636"/>
      <c r="BI14" s="636"/>
      <c r="BJ14" s="636"/>
      <c r="BK14" s="636"/>
      <c r="BL14" s="636"/>
      <c r="BM14" s="636"/>
      <c r="BN14" s="636"/>
      <c r="BO14" s="636"/>
      <c r="BP14" s="636"/>
      <c r="BQ14" s="636"/>
      <c r="BR14" s="636"/>
      <c r="BS14" s="636"/>
      <c r="BT14" s="636"/>
      <c r="BU14" s="645"/>
    </row>
    <row r="15" spans="1:82" ht="15.6" customHeight="1" x14ac:dyDescent="0.15">
      <c r="A15" s="642"/>
      <c r="B15" s="636"/>
      <c r="C15" s="636"/>
      <c r="D15" s="636"/>
      <c r="E15" s="636"/>
      <c r="F15" s="636"/>
      <c r="G15" s="636"/>
      <c r="H15" s="636"/>
      <c r="I15" s="636"/>
      <c r="J15" s="703">
        <v>1</v>
      </c>
      <c r="K15" s="1638" t="s">
        <v>708</v>
      </c>
      <c r="L15" s="1639"/>
      <c r="M15" s="1639"/>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c r="AL15" s="1639"/>
      <c r="AM15" s="1639"/>
      <c r="AN15" s="1639"/>
      <c r="AO15" s="1639"/>
      <c r="AP15" s="1639"/>
      <c r="AQ15" s="1639"/>
      <c r="AR15" s="1639"/>
      <c r="AS15" s="1633" t="s">
        <v>753</v>
      </c>
      <c r="AT15" s="1633"/>
      <c r="AU15" s="1633"/>
      <c r="AV15" s="1633"/>
      <c r="AW15" s="1633"/>
      <c r="AX15" s="1633"/>
      <c r="AY15" s="1633"/>
      <c r="AZ15" s="1633"/>
      <c r="BA15" s="1633"/>
      <c r="BB15" s="1633"/>
      <c r="BC15" s="1633"/>
      <c r="BD15" s="1633"/>
      <c r="BE15" s="1633"/>
      <c r="BF15" s="1633"/>
      <c r="BG15" s="1633"/>
      <c r="BH15" s="1634"/>
      <c r="BI15" s="636"/>
      <c r="BJ15" s="636"/>
      <c r="BK15" s="636"/>
      <c r="BL15" s="636"/>
      <c r="BM15" s="636"/>
      <c r="BN15" s="636"/>
      <c r="BO15" s="636"/>
      <c r="BP15" s="636"/>
      <c r="BQ15" s="636"/>
      <c r="BR15" s="636"/>
      <c r="BS15" s="636"/>
      <c r="BT15" s="636"/>
      <c r="BU15" s="645"/>
      <c r="CB15" s="488">
        <v>1</v>
      </c>
      <c r="CC15" s="488">
        <f>IF(OR(AS15="",AS15="確認して✓をご選択ください"),0,1)</f>
        <v>0</v>
      </c>
      <c r="CD15" s="488">
        <f>CB15-CC15</f>
        <v>1</v>
      </c>
    </row>
    <row r="16" spans="1:82" ht="15.6" customHeight="1" x14ac:dyDescent="0.15">
      <c r="A16" s="642"/>
      <c r="B16" s="636"/>
      <c r="C16" s="636"/>
      <c r="D16" s="636"/>
      <c r="E16" s="636"/>
      <c r="F16" s="636"/>
      <c r="G16" s="636"/>
      <c r="H16" s="636"/>
      <c r="I16" s="636"/>
      <c r="J16" s="666">
        <v>2</v>
      </c>
      <c r="K16" s="1642" t="s">
        <v>709</v>
      </c>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1643"/>
      <c r="AL16" s="1643"/>
      <c r="AM16" s="1643"/>
      <c r="AN16" s="1643"/>
      <c r="AO16" s="1643"/>
      <c r="AP16" s="1643"/>
      <c r="AQ16" s="1643"/>
      <c r="AR16" s="1643"/>
      <c r="AS16" s="1636" t="s">
        <v>753</v>
      </c>
      <c r="AT16" s="1636"/>
      <c r="AU16" s="1636"/>
      <c r="AV16" s="1636"/>
      <c r="AW16" s="1636"/>
      <c r="AX16" s="1636"/>
      <c r="AY16" s="1636"/>
      <c r="AZ16" s="1636"/>
      <c r="BA16" s="1636"/>
      <c r="BB16" s="1636"/>
      <c r="BC16" s="1636"/>
      <c r="BD16" s="1636"/>
      <c r="BE16" s="1636"/>
      <c r="BF16" s="1636"/>
      <c r="BG16" s="1636"/>
      <c r="BH16" s="1637"/>
      <c r="BI16" s="636"/>
      <c r="BJ16" s="636"/>
      <c r="BK16" s="636"/>
      <c r="BL16" s="636"/>
      <c r="BM16" s="636"/>
      <c r="BN16" s="636"/>
      <c r="BO16" s="636"/>
      <c r="BP16" s="636"/>
      <c r="BQ16" s="636"/>
      <c r="BR16" s="636"/>
      <c r="BS16" s="636"/>
      <c r="BT16" s="636"/>
      <c r="BU16" s="645"/>
      <c r="CB16" s="488">
        <v>1</v>
      </c>
      <c r="CC16" s="488">
        <f>IF(OR(AS16="",AS16="確認して✓をご選択ください"),0,1)</f>
        <v>0</v>
      </c>
      <c r="CD16" s="488">
        <f>CB16-CC16</f>
        <v>1</v>
      </c>
    </row>
    <row r="17" spans="1:82" ht="15.6" customHeight="1" x14ac:dyDescent="0.15">
      <c r="A17" s="642"/>
      <c r="B17" s="636"/>
      <c r="C17" s="636"/>
      <c r="D17" s="636"/>
      <c r="E17" s="636"/>
      <c r="F17" s="636"/>
      <c r="G17" s="636"/>
      <c r="H17" s="636"/>
      <c r="I17" s="636"/>
      <c r="J17" s="704">
        <v>3</v>
      </c>
      <c r="K17" s="1642" t="s">
        <v>599</v>
      </c>
      <c r="L17" s="1643"/>
      <c r="M17" s="1643"/>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643"/>
      <c r="AS17" s="1636" t="s">
        <v>753</v>
      </c>
      <c r="AT17" s="1636"/>
      <c r="AU17" s="1636"/>
      <c r="AV17" s="1636"/>
      <c r="AW17" s="1636"/>
      <c r="AX17" s="1636"/>
      <c r="AY17" s="1636"/>
      <c r="AZ17" s="1636"/>
      <c r="BA17" s="1636"/>
      <c r="BB17" s="1636"/>
      <c r="BC17" s="1636"/>
      <c r="BD17" s="1636"/>
      <c r="BE17" s="1636"/>
      <c r="BF17" s="1636"/>
      <c r="BG17" s="1636"/>
      <c r="BH17" s="1637"/>
      <c r="BI17" s="636"/>
      <c r="BJ17" s="636"/>
      <c r="BK17" s="636"/>
      <c r="BL17" s="636"/>
      <c r="BM17" s="636"/>
      <c r="BN17" s="636"/>
      <c r="BO17" s="636"/>
      <c r="BP17" s="636"/>
      <c r="BQ17" s="636"/>
      <c r="BR17" s="636"/>
      <c r="BS17" s="636"/>
      <c r="BT17" s="636"/>
      <c r="BU17" s="645"/>
      <c r="CB17" s="488">
        <v>1</v>
      </c>
      <c r="CC17" s="488">
        <f>IF(OR(AS17="",AS17="確認して✓をご選択ください"),0,1)</f>
        <v>0</v>
      </c>
      <c r="CD17" s="488">
        <f>CB17-CC17</f>
        <v>1</v>
      </c>
    </row>
    <row r="18" spans="1:82" ht="15.6" customHeight="1" x14ac:dyDescent="0.15">
      <c r="A18" s="642"/>
      <c r="B18" s="636"/>
      <c r="C18" s="636"/>
      <c r="D18" s="636"/>
      <c r="E18" s="636"/>
      <c r="F18" s="636"/>
      <c r="G18" s="636"/>
      <c r="H18" s="636"/>
      <c r="I18" s="636"/>
      <c r="J18" s="1631">
        <v>4</v>
      </c>
      <c r="K18" s="1640" t="s">
        <v>600</v>
      </c>
      <c r="L18" s="1641"/>
      <c r="M18" s="1641"/>
      <c r="N18" s="1641"/>
      <c r="O18" s="1641"/>
      <c r="P18" s="1641"/>
      <c r="Q18" s="1641"/>
      <c r="R18" s="1641"/>
      <c r="S18" s="1641"/>
      <c r="T18" s="1641"/>
      <c r="U18" s="1641"/>
      <c r="V18" s="1641"/>
      <c r="W18" s="1641"/>
      <c r="X18" s="1641"/>
      <c r="Y18" s="1641"/>
      <c r="Z18" s="1641"/>
      <c r="AA18" s="1641"/>
      <c r="AB18" s="1641"/>
      <c r="AC18" s="1641"/>
      <c r="AD18" s="1641"/>
      <c r="AE18" s="1641"/>
      <c r="AF18" s="1641"/>
      <c r="AG18" s="1641"/>
      <c r="AH18" s="1641"/>
      <c r="AI18" s="1641"/>
      <c r="AJ18" s="1641"/>
      <c r="AK18" s="1641"/>
      <c r="AL18" s="1641"/>
      <c r="AM18" s="1641"/>
      <c r="AN18" s="1641"/>
      <c r="AO18" s="1641"/>
      <c r="AP18" s="1641"/>
      <c r="AQ18" s="1641"/>
      <c r="AR18" s="1641"/>
      <c r="AS18" s="1635" t="s">
        <v>753</v>
      </c>
      <c r="AT18" s="1636"/>
      <c r="AU18" s="1636"/>
      <c r="AV18" s="1636"/>
      <c r="AW18" s="1636"/>
      <c r="AX18" s="1636"/>
      <c r="AY18" s="1636"/>
      <c r="AZ18" s="1636"/>
      <c r="BA18" s="1636"/>
      <c r="BB18" s="1636"/>
      <c r="BC18" s="1636"/>
      <c r="BD18" s="1636"/>
      <c r="BE18" s="1636"/>
      <c r="BF18" s="1636"/>
      <c r="BG18" s="1636"/>
      <c r="BH18" s="1637"/>
      <c r="BI18" s="636"/>
      <c r="BJ18" s="636"/>
      <c r="BK18" s="636"/>
      <c r="BL18" s="636"/>
      <c r="BM18" s="636"/>
      <c r="BN18" s="636"/>
      <c r="BO18" s="636"/>
      <c r="BP18" s="636"/>
      <c r="BQ18" s="636"/>
      <c r="BR18" s="636"/>
      <c r="BS18" s="636"/>
      <c r="BT18" s="636"/>
      <c r="BU18" s="645"/>
      <c r="CB18" s="488">
        <v>1</v>
      </c>
      <c r="CC18" s="488">
        <f t="shared" ref="CC18:CC22" si="0">IF(OR(AS18="",AS18="確認して✓をご選択ください"),0,1)</f>
        <v>0</v>
      </c>
      <c r="CD18" s="488">
        <f>CB18-CC18</f>
        <v>1</v>
      </c>
    </row>
    <row r="19" spans="1:82" x14ac:dyDescent="0.15">
      <c r="A19" s="642"/>
      <c r="B19" s="636"/>
      <c r="C19" s="636"/>
      <c r="D19" s="636"/>
      <c r="E19" s="636"/>
      <c r="F19" s="636"/>
      <c r="G19" s="636"/>
      <c r="H19" s="636"/>
      <c r="I19" s="636"/>
      <c r="J19" s="1632"/>
      <c r="K19" s="1644" t="s">
        <v>650</v>
      </c>
      <c r="L19" s="1645"/>
      <c r="M19" s="1645"/>
      <c r="N19" s="1645"/>
      <c r="O19" s="1645"/>
      <c r="P19" s="1645"/>
      <c r="Q19" s="1645"/>
      <c r="R19" s="1645"/>
      <c r="S19" s="1645"/>
      <c r="T19" s="1645"/>
      <c r="U19" s="1646"/>
      <c r="V19" s="1647" t="str">
        <f>IF(入力シート!E53=0,"",入力シート!E53)</f>
        <v/>
      </c>
      <c r="W19" s="1648"/>
      <c r="X19" s="1648"/>
      <c r="Y19" s="1648"/>
      <c r="Z19" s="1648"/>
      <c r="AA19" s="1648"/>
      <c r="AB19" s="1649"/>
      <c r="AC19" s="706" t="s">
        <v>730</v>
      </c>
      <c r="AE19" s="707"/>
      <c r="AF19" s="707"/>
      <c r="AG19" s="707"/>
      <c r="AH19" s="707"/>
      <c r="AI19" s="707"/>
      <c r="AJ19" s="707"/>
      <c r="AK19" s="707"/>
      <c r="AL19" s="707"/>
      <c r="AM19" s="707"/>
      <c r="AN19" s="707"/>
      <c r="AO19" s="707"/>
      <c r="AP19" s="708"/>
      <c r="AQ19" s="705"/>
      <c r="AR19" s="706"/>
      <c r="AS19" s="1636"/>
      <c r="AT19" s="1636"/>
      <c r="AU19" s="1636"/>
      <c r="AV19" s="1636"/>
      <c r="AW19" s="1636"/>
      <c r="AX19" s="1636"/>
      <c r="AY19" s="1636"/>
      <c r="AZ19" s="1636"/>
      <c r="BA19" s="1636"/>
      <c r="BB19" s="1636"/>
      <c r="BC19" s="1636"/>
      <c r="BD19" s="1636"/>
      <c r="BE19" s="1636"/>
      <c r="BF19" s="1636"/>
      <c r="BG19" s="1636"/>
      <c r="BH19" s="1637"/>
      <c r="BI19" s="636"/>
      <c r="BJ19" s="636"/>
      <c r="BK19" s="636"/>
      <c r="BL19" s="636"/>
      <c r="BM19" s="636"/>
      <c r="BN19" s="636"/>
      <c r="BO19" s="636"/>
      <c r="BP19" s="636"/>
      <c r="BQ19" s="636"/>
      <c r="BR19" s="636"/>
      <c r="BS19" s="636"/>
      <c r="BT19" s="636"/>
      <c r="BU19" s="645"/>
    </row>
    <row r="20" spans="1:82" ht="15.6" customHeight="1" x14ac:dyDescent="0.15">
      <c r="A20" s="642"/>
      <c r="B20" s="636"/>
      <c r="C20" s="636"/>
      <c r="D20" s="636"/>
      <c r="E20" s="636"/>
      <c r="F20" s="636"/>
      <c r="G20" s="636"/>
      <c r="H20" s="636"/>
      <c r="I20" s="636"/>
      <c r="J20" s="666">
        <v>5</v>
      </c>
      <c r="K20" s="1613" t="s">
        <v>601</v>
      </c>
      <c r="L20" s="1614"/>
      <c r="M20" s="1614"/>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c r="AL20" s="1614"/>
      <c r="AM20" s="1614"/>
      <c r="AN20" s="1614"/>
      <c r="AO20" s="1614"/>
      <c r="AP20" s="1614"/>
      <c r="AQ20" s="1614"/>
      <c r="AR20" s="1614"/>
      <c r="AS20" s="1636" t="s">
        <v>753</v>
      </c>
      <c r="AT20" s="1636"/>
      <c r="AU20" s="1636"/>
      <c r="AV20" s="1636"/>
      <c r="AW20" s="1636"/>
      <c r="AX20" s="1636"/>
      <c r="AY20" s="1636"/>
      <c r="AZ20" s="1636"/>
      <c r="BA20" s="1636"/>
      <c r="BB20" s="1636"/>
      <c r="BC20" s="1636"/>
      <c r="BD20" s="1636"/>
      <c r="BE20" s="1636"/>
      <c r="BF20" s="1636"/>
      <c r="BG20" s="1636"/>
      <c r="BH20" s="1637"/>
      <c r="BI20" s="636"/>
      <c r="BJ20" s="636"/>
      <c r="BK20" s="636"/>
      <c r="BL20" s="636"/>
      <c r="BM20" s="636"/>
      <c r="BN20" s="636"/>
      <c r="BO20" s="636"/>
      <c r="BP20" s="636"/>
      <c r="BQ20" s="636"/>
      <c r="BR20" s="636"/>
      <c r="BS20" s="636"/>
      <c r="BT20" s="636"/>
      <c r="BU20" s="645"/>
      <c r="CB20" s="488">
        <v>1</v>
      </c>
      <c r="CC20" s="488">
        <f t="shared" si="0"/>
        <v>0</v>
      </c>
      <c r="CD20" s="488">
        <f>CB20-CC20</f>
        <v>1</v>
      </c>
    </row>
    <row r="21" spans="1:82" ht="15.6" customHeight="1" x14ac:dyDescent="0.15">
      <c r="A21" s="642"/>
      <c r="B21" s="636"/>
      <c r="C21" s="636"/>
      <c r="D21" s="636"/>
      <c r="E21" s="636"/>
      <c r="F21" s="636"/>
      <c r="G21" s="636"/>
      <c r="H21" s="636"/>
      <c r="I21" s="636"/>
      <c r="J21" s="666">
        <v>6</v>
      </c>
      <c r="K21" s="1613" t="s">
        <v>602</v>
      </c>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c r="AL21" s="1614"/>
      <c r="AM21" s="1614"/>
      <c r="AN21" s="1614"/>
      <c r="AO21" s="1614"/>
      <c r="AP21" s="1614"/>
      <c r="AQ21" s="1614"/>
      <c r="AR21" s="1614"/>
      <c r="AS21" s="1636" t="s">
        <v>753</v>
      </c>
      <c r="AT21" s="1636"/>
      <c r="AU21" s="1636"/>
      <c r="AV21" s="1636"/>
      <c r="AW21" s="1636"/>
      <c r="AX21" s="1636"/>
      <c r="AY21" s="1636"/>
      <c r="AZ21" s="1636"/>
      <c r="BA21" s="1636"/>
      <c r="BB21" s="1636"/>
      <c r="BC21" s="1636"/>
      <c r="BD21" s="1636"/>
      <c r="BE21" s="1636"/>
      <c r="BF21" s="1636"/>
      <c r="BG21" s="1636"/>
      <c r="BH21" s="1637"/>
      <c r="BI21" s="636"/>
      <c r="BJ21" s="636"/>
      <c r="BK21" s="636"/>
      <c r="BL21" s="636"/>
      <c r="BM21" s="636"/>
      <c r="BN21" s="636"/>
      <c r="BO21" s="636"/>
      <c r="BP21" s="636"/>
      <c r="BQ21" s="636"/>
      <c r="BR21" s="636"/>
      <c r="BS21" s="636"/>
      <c r="BT21" s="636"/>
      <c r="BU21" s="645"/>
      <c r="BV21" s="664"/>
      <c r="BW21" s="664"/>
      <c r="CB21" s="488">
        <v>1</v>
      </c>
      <c r="CC21" s="488">
        <f t="shared" si="0"/>
        <v>0</v>
      </c>
      <c r="CD21" s="488">
        <f>CB21-CC21</f>
        <v>1</v>
      </c>
    </row>
    <row r="22" spans="1:82" ht="15.6" customHeight="1" thickBot="1" x14ac:dyDescent="0.2">
      <c r="A22" s="642"/>
      <c r="B22" s="636"/>
      <c r="C22" s="636"/>
      <c r="D22" s="636"/>
      <c r="E22" s="636"/>
      <c r="F22" s="636"/>
      <c r="G22" s="636"/>
      <c r="H22" s="636"/>
      <c r="I22" s="636"/>
      <c r="J22" s="667">
        <v>7</v>
      </c>
      <c r="K22" s="1606" t="s">
        <v>603</v>
      </c>
      <c r="L22" s="1607"/>
      <c r="M22" s="1607"/>
      <c r="N22" s="1607"/>
      <c r="O22" s="1607"/>
      <c r="P22" s="1607"/>
      <c r="Q22" s="1607"/>
      <c r="R22" s="1607"/>
      <c r="S22" s="1607"/>
      <c r="T22" s="1607"/>
      <c r="U22" s="1607"/>
      <c r="V22" s="1607"/>
      <c r="W22" s="1607"/>
      <c r="X22" s="1607"/>
      <c r="Y22" s="1607"/>
      <c r="Z22" s="1607"/>
      <c r="AA22" s="1607"/>
      <c r="AB22" s="1607"/>
      <c r="AC22" s="1607"/>
      <c r="AD22" s="1607"/>
      <c r="AE22" s="1607"/>
      <c r="AF22" s="1607"/>
      <c r="AG22" s="1607"/>
      <c r="AH22" s="1607"/>
      <c r="AI22" s="1607"/>
      <c r="AJ22" s="1607"/>
      <c r="AK22" s="1607"/>
      <c r="AL22" s="1607"/>
      <c r="AM22" s="1607"/>
      <c r="AN22" s="1607"/>
      <c r="AO22" s="1607"/>
      <c r="AP22" s="1607"/>
      <c r="AQ22" s="1607"/>
      <c r="AR22" s="1607"/>
      <c r="AS22" s="1650" t="s">
        <v>753</v>
      </c>
      <c r="AT22" s="1650"/>
      <c r="AU22" s="1650"/>
      <c r="AV22" s="1650"/>
      <c r="AW22" s="1650"/>
      <c r="AX22" s="1650"/>
      <c r="AY22" s="1650"/>
      <c r="AZ22" s="1650"/>
      <c r="BA22" s="1650"/>
      <c r="BB22" s="1650"/>
      <c r="BC22" s="1650"/>
      <c r="BD22" s="1650"/>
      <c r="BE22" s="1650"/>
      <c r="BF22" s="1650"/>
      <c r="BG22" s="1650"/>
      <c r="BH22" s="1651"/>
      <c r="BI22" s="636"/>
      <c r="BJ22" s="636"/>
      <c r="BK22" s="636"/>
      <c r="BL22" s="636"/>
      <c r="BM22" s="636"/>
      <c r="BN22" s="636"/>
      <c r="BO22" s="636"/>
      <c r="BP22" s="636"/>
      <c r="BQ22" s="636"/>
      <c r="BR22" s="636"/>
      <c r="BS22" s="636"/>
      <c r="BT22" s="636"/>
      <c r="BU22" s="645"/>
      <c r="BV22" s="664"/>
      <c r="BW22" s="664"/>
      <c r="CB22" s="488">
        <v>1</v>
      </c>
      <c r="CC22" s="488">
        <f t="shared" si="0"/>
        <v>0</v>
      </c>
      <c r="CD22" s="488">
        <f>CB22-CC22</f>
        <v>1</v>
      </c>
    </row>
    <row r="23" spans="1:82" x14ac:dyDescent="0.15">
      <c r="A23" s="642"/>
      <c r="B23" s="636"/>
      <c r="C23" s="636"/>
      <c r="D23" s="636"/>
      <c r="E23" s="636"/>
      <c r="F23" s="636"/>
      <c r="G23" s="636"/>
      <c r="H23" s="636"/>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636"/>
      <c r="AT23" s="636"/>
      <c r="AU23" s="636"/>
      <c r="AV23" s="636"/>
      <c r="AW23" s="636"/>
      <c r="AX23" s="636"/>
      <c r="AY23" s="636"/>
      <c r="AZ23" s="636"/>
      <c r="BA23" s="636"/>
      <c r="BB23" s="636"/>
      <c r="BC23" s="636"/>
      <c r="BD23" s="636"/>
      <c r="BE23" s="636"/>
      <c r="BF23" s="636"/>
      <c r="BG23" s="636"/>
      <c r="BH23" s="636"/>
      <c r="BI23" s="636"/>
      <c r="BJ23" s="636"/>
      <c r="BK23" s="636"/>
      <c r="BL23" s="636"/>
      <c r="BM23" s="636"/>
      <c r="BN23" s="636"/>
      <c r="BO23" s="636"/>
      <c r="BP23" s="636"/>
      <c r="BQ23" s="636"/>
      <c r="BR23" s="636"/>
      <c r="BS23" s="636"/>
      <c r="BT23" s="636"/>
      <c r="BU23" s="645"/>
    </row>
    <row r="24" spans="1:82" x14ac:dyDescent="0.15">
      <c r="A24" s="642"/>
      <c r="B24" s="636"/>
      <c r="C24" s="636" t="s">
        <v>604</v>
      </c>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636"/>
      <c r="BN24" s="636"/>
      <c r="BO24" s="636"/>
      <c r="BP24" s="636"/>
      <c r="BQ24" s="636"/>
      <c r="BR24" s="636"/>
      <c r="BS24" s="636"/>
      <c r="BT24" s="636"/>
      <c r="BU24" s="645"/>
    </row>
    <row r="25" spans="1:82" x14ac:dyDescent="0.15">
      <c r="A25" s="642"/>
      <c r="B25" s="636"/>
      <c r="C25" s="683"/>
      <c r="D25" s="684"/>
      <c r="E25" s="684"/>
      <c r="F25" s="684"/>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684"/>
      <c r="AQ25" s="684"/>
      <c r="AR25" s="684"/>
      <c r="AS25" s="684"/>
      <c r="AT25" s="684"/>
      <c r="AU25" s="684"/>
      <c r="AV25" s="684"/>
      <c r="AW25" s="684"/>
      <c r="AX25" s="684"/>
      <c r="AY25" s="684"/>
      <c r="AZ25" s="684"/>
      <c r="BA25" s="684"/>
      <c r="BB25" s="684"/>
      <c r="BC25" s="684"/>
      <c r="BD25" s="684"/>
      <c r="BE25" s="684"/>
      <c r="BF25" s="684"/>
      <c r="BG25" s="684"/>
      <c r="BH25" s="684"/>
      <c r="BI25" s="684"/>
      <c r="BJ25" s="684"/>
      <c r="BK25" s="684"/>
      <c r="BL25" s="684"/>
      <c r="BM25" s="684"/>
      <c r="BN25" s="684"/>
      <c r="BO25" s="684"/>
      <c r="BP25" s="684"/>
      <c r="BQ25" s="684"/>
      <c r="BR25" s="684"/>
      <c r="BS25" s="685"/>
      <c r="BT25" s="636"/>
      <c r="BU25" s="645"/>
    </row>
    <row r="26" spans="1:82" x14ac:dyDescent="0.15">
      <c r="A26" s="642"/>
      <c r="B26" s="636"/>
      <c r="C26" s="686"/>
      <c r="D26" s="636"/>
      <c r="E26" s="636"/>
      <c r="F26" s="636"/>
      <c r="G26" s="636"/>
      <c r="H26" s="636"/>
      <c r="I26" s="636"/>
      <c r="J26" s="636"/>
      <c r="K26" s="636"/>
      <c r="L26" s="636"/>
      <c r="M26" s="636"/>
      <c r="N26" s="636"/>
      <c r="O26" s="636"/>
      <c r="P26" s="636"/>
      <c r="Q26" s="636"/>
      <c r="R26" s="636"/>
      <c r="S26" s="636"/>
      <c r="T26" s="636"/>
      <c r="U26" s="636"/>
      <c r="V26" s="636"/>
      <c r="W26" s="636"/>
      <c r="X26" s="636"/>
      <c r="Y26" s="636"/>
      <c r="Z26" s="636"/>
      <c r="AA26" s="636"/>
      <c r="AB26" s="636"/>
      <c r="AC26" s="636"/>
      <c r="AD26" s="636"/>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D26" s="636"/>
      <c r="BE26" s="636"/>
      <c r="BF26" s="636"/>
      <c r="BG26" s="636"/>
      <c r="BH26" s="636"/>
      <c r="BI26" s="636"/>
      <c r="BJ26" s="636"/>
      <c r="BK26" s="636"/>
      <c r="BL26" s="636"/>
      <c r="BM26" s="636"/>
      <c r="BN26" s="636"/>
      <c r="BO26" s="636"/>
      <c r="BP26" s="636"/>
      <c r="BQ26" s="636"/>
      <c r="BR26" s="636"/>
      <c r="BS26" s="687"/>
      <c r="BT26" s="636"/>
      <c r="BU26" s="645"/>
    </row>
    <row r="27" spans="1:82" x14ac:dyDescent="0.15">
      <c r="A27" s="642"/>
      <c r="B27" s="636"/>
      <c r="C27" s="68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636"/>
      <c r="AT27" s="636"/>
      <c r="AU27" s="636"/>
      <c r="AV27" s="636"/>
      <c r="AW27" s="636"/>
      <c r="AX27" s="636"/>
      <c r="AY27" s="636"/>
      <c r="AZ27" s="636"/>
      <c r="BA27" s="636"/>
      <c r="BB27" s="636"/>
      <c r="BC27" s="636"/>
      <c r="BD27" s="636"/>
      <c r="BE27" s="636"/>
      <c r="BF27" s="636"/>
      <c r="BG27" s="636"/>
      <c r="BH27" s="636"/>
      <c r="BI27" s="636"/>
      <c r="BJ27" s="636"/>
      <c r="BK27" s="636"/>
      <c r="BL27" s="636"/>
      <c r="BM27" s="636"/>
      <c r="BN27" s="636"/>
      <c r="BO27" s="636"/>
      <c r="BP27" s="636"/>
      <c r="BQ27" s="636"/>
      <c r="BR27" s="636"/>
      <c r="BS27" s="687"/>
      <c r="BT27" s="636"/>
      <c r="BU27" s="645"/>
    </row>
    <row r="28" spans="1:82" x14ac:dyDescent="0.15">
      <c r="A28" s="642"/>
      <c r="B28" s="636"/>
      <c r="C28" s="686"/>
      <c r="D28" s="636"/>
      <c r="E28" s="636"/>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6"/>
      <c r="AY28" s="636"/>
      <c r="AZ28" s="636"/>
      <c r="BA28" s="636"/>
      <c r="BB28" s="636"/>
      <c r="BC28" s="636"/>
      <c r="BD28" s="636"/>
      <c r="BE28" s="636"/>
      <c r="BF28" s="636"/>
      <c r="BG28" s="636"/>
      <c r="BH28" s="636"/>
      <c r="BI28" s="636"/>
      <c r="BJ28" s="636"/>
      <c r="BK28" s="636"/>
      <c r="BL28" s="636"/>
      <c r="BM28" s="636"/>
      <c r="BN28" s="636"/>
      <c r="BO28" s="636"/>
      <c r="BP28" s="636"/>
      <c r="BQ28" s="636"/>
      <c r="BR28" s="636"/>
      <c r="BS28" s="687"/>
      <c r="BT28" s="636"/>
      <c r="BU28" s="645"/>
    </row>
    <row r="29" spans="1:82" x14ac:dyDescent="0.15">
      <c r="A29" s="642"/>
      <c r="B29" s="636"/>
      <c r="C29" s="68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636"/>
      <c r="AT29" s="636"/>
      <c r="AU29" s="636"/>
      <c r="AV29" s="636"/>
      <c r="AW29" s="636"/>
      <c r="AX29" s="636"/>
      <c r="AY29" s="636"/>
      <c r="AZ29" s="636"/>
      <c r="BA29" s="636"/>
      <c r="BB29" s="636"/>
      <c r="BC29" s="636"/>
      <c r="BD29" s="636"/>
      <c r="BE29" s="636"/>
      <c r="BF29" s="636"/>
      <c r="BG29" s="636"/>
      <c r="BH29" s="636"/>
      <c r="BI29" s="636"/>
      <c r="BJ29" s="636"/>
      <c r="BK29" s="636"/>
      <c r="BL29" s="636"/>
      <c r="BM29" s="636"/>
      <c r="BN29" s="636"/>
      <c r="BO29" s="636"/>
      <c r="BP29" s="636"/>
      <c r="BQ29" s="636"/>
      <c r="BR29" s="636"/>
      <c r="BS29" s="687"/>
      <c r="BT29" s="636"/>
      <c r="BU29" s="645"/>
    </row>
    <row r="30" spans="1:82" x14ac:dyDescent="0.15">
      <c r="A30" s="642"/>
      <c r="B30" s="636"/>
      <c r="C30" s="68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87"/>
      <c r="BT30" s="636"/>
      <c r="BU30" s="645"/>
    </row>
    <row r="31" spans="1:82" x14ac:dyDescent="0.15">
      <c r="A31" s="642"/>
      <c r="B31" s="636"/>
      <c r="C31" s="68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87"/>
      <c r="BT31" s="636"/>
      <c r="BU31" s="645"/>
    </row>
    <row r="32" spans="1:82" x14ac:dyDescent="0.15">
      <c r="A32" s="642"/>
      <c r="B32" s="636"/>
      <c r="C32" s="68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636"/>
      <c r="AT32" s="636"/>
      <c r="AU32" s="636"/>
      <c r="AV32" s="636"/>
      <c r="AW32" s="636"/>
      <c r="AX32" s="636"/>
      <c r="AY32" s="636"/>
      <c r="AZ32" s="636"/>
      <c r="BA32" s="636"/>
      <c r="BB32" s="636"/>
      <c r="BC32" s="636"/>
      <c r="BD32" s="636"/>
      <c r="BE32" s="636"/>
      <c r="BF32" s="636"/>
      <c r="BG32" s="636"/>
      <c r="BH32" s="636"/>
      <c r="BI32" s="636"/>
      <c r="BJ32" s="636"/>
      <c r="BK32" s="636"/>
      <c r="BL32" s="636"/>
      <c r="BM32" s="636"/>
      <c r="BN32" s="636"/>
      <c r="BO32" s="636"/>
      <c r="BP32" s="636"/>
      <c r="BQ32" s="636"/>
      <c r="BR32" s="636"/>
      <c r="BS32" s="687"/>
      <c r="BT32" s="636"/>
      <c r="BU32" s="645"/>
    </row>
    <row r="33" spans="1:73" x14ac:dyDescent="0.15">
      <c r="A33" s="642"/>
      <c r="B33" s="636"/>
      <c r="C33" s="68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636"/>
      <c r="BL33" s="636"/>
      <c r="BM33" s="636"/>
      <c r="BN33" s="636"/>
      <c r="BO33" s="636"/>
      <c r="BP33" s="636"/>
      <c r="BQ33" s="636"/>
      <c r="BR33" s="636"/>
      <c r="BS33" s="687"/>
      <c r="BT33" s="636"/>
      <c r="BU33" s="645"/>
    </row>
    <row r="34" spans="1:73" x14ac:dyDescent="0.15">
      <c r="A34" s="642"/>
      <c r="B34" s="636"/>
      <c r="C34" s="686"/>
      <c r="D34" s="636"/>
      <c r="E34" s="636"/>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636"/>
      <c r="AT34" s="636"/>
      <c r="AU34" s="636"/>
      <c r="AV34" s="636"/>
      <c r="AW34" s="636"/>
      <c r="AX34" s="636"/>
      <c r="AY34" s="636"/>
      <c r="AZ34" s="636"/>
      <c r="BA34" s="636"/>
      <c r="BB34" s="636"/>
      <c r="BC34" s="636"/>
      <c r="BD34" s="636"/>
      <c r="BE34" s="636"/>
      <c r="BF34" s="636"/>
      <c r="BG34" s="636"/>
      <c r="BH34" s="636"/>
      <c r="BI34" s="636"/>
      <c r="BJ34" s="636"/>
      <c r="BK34" s="636"/>
      <c r="BL34" s="636"/>
      <c r="BM34" s="636"/>
      <c r="BN34" s="636"/>
      <c r="BO34" s="636"/>
      <c r="BP34" s="636"/>
      <c r="BQ34" s="636"/>
      <c r="BR34" s="636"/>
      <c r="BS34" s="687"/>
      <c r="BT34" s="636"/>
      <c r="BU34" s="645"/>
    </row>
    <row r="35" spans="1:73" x14ac:dyDescent="0.15">
      <c r="A35" s="642"/>
      <c r="B35" s="636"/>
      <c r="C35" s="686"/>
      <c r="D35" s="636"/>
      <c r="E35" s="636"/>
      <c r="F35" s="636"/>
      <c r="G35" s="636"/>
      <c r="H35" s="636"/>
      <c r="I35" s="636"/>
      <c r="J35" s="636"/>
      <c r="K35" s="636"/>
      <c r="L35" s="636"/>
      <c r="M35" s="636"/>
      <c r="N35" s="636"/>
      <c r="O35" s="636"/>
      <c r="P35" s="636"/>
      <c r="Q35" s="636"/>
      <c r="R35" s="636"/>
      <c r="S35" s="636"/>
      <c r="T35" s="636"/>
      <c r="U35" s="636"/>
      <c r="V35" s="636"/>
      <c r="W35" s="636"/>
      <c r="X35" s="636"/>
      <c r="Y35" s="636"/>
      <c r="Z35" s="636"/>
      <c r="AA35" s="636"/>
      <c r="AB35" s="636"/>
      <c r="AC35" s="636"/>
      <c r="AD35" s="636"/>
      <c r="AE35" s="636"/>
      <c r="AF35" s="636"/>
      <c r="AG35" s="636"/>
      <c r="AH35" s="636"/>
      <c r="AI35" s="636"/>
      <c r="AJ35" s="636"/>
      <c r="AK35" s="636"/>
      <c r="AL35" s="636"/>
      <c r="AM35" s="636"/>
      <c r="AN35" s="636"/>
      <c r="AO35" s="636"/>
      <c r="AP35" s="636"/>
      <c r="AQ35" s="636"/>
      <c r="AR35" s="636"/>
      <c r="AS35" s="636"/>
      <c r="AT35" s="636"/>
      <c r="AU35" s="636"/>
      <c r="AV35" s="636"/>
      <c r="AW35" s="636"/>
      <c r="AX35" s="636"/>
      <c r="AY35" s="636"/>
      <c r="AZ35" s="636"/>
      <c r="BA35" s="636"/>
      <c r="BB35" s="636"/>
      <c r="BC35" s="636"/>
      <c r="BD35" s="636"/>
      <c r="BE35" s="636"/>
      <c r="BF35" s="636"/>
      <c r="BG35" s="636"/>
      <c r="BH35" s="636"/>
      <c r="BI35" s="636"/>
      <c r="BJ35" s="636"/>
      <c r="BK35" s="636"/>
      <c r="BL35" s="636"/>
      <c r="BM35" s="636"/>
      <c r="BN35" s="636"/>
      <c r="BO35" s="636"/>
      <c r="BP35" s="636"/>
      <c r="BQ35" s="636"/>
      <c r="BR35" s="636"/>
      <c r="BS35" s="687"/>
      <c r="BT35" s="636"/>
      <c r="BU35" s="645"/>
    </row>
    <row r="36" spans="1:73" x14ac:dyDescent="0.15">
      <c r="A36" s="642"/>
      <c r="B36" s="636"/>
      <c r="C36" s="686"/>
      <c r="D36" s="636"/>
      <c r="E36" s="636"/>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36"/>
      <c r="AF36" s="636"/>
      <c r="AG36" s="636"/>
      <c r="AH36" s="636"/>
      <c r="AI36" s="636"/>
      <c r="AJ36" s="636"/>
      <c r="AK36" s="636"/>
      <c r="AL36" s="636"/>
      <c r="AM36" s="636"/>
      <c r="AN36" s="636"/>
      <c r="AO36" s="636"/>
      <c r="AP36" s="636"/>
      <c r="AQ36" s="636"/>
      <c r="AR36" s="636"/>
      <c r="AS36" s="636"/>
      <c r="AT36" s="636"/>
      <c r="AU36" s="636"/>
      <c r="AV36" s="636"/>
      <c r="AW36" s="636"/>
      <c r="AX36" s="636"/>
      <c r="AY36" s="636"/>
      <c r="AZ36" s="636"/>
      <c r="BA36" s="636"/>
      <c r="BB36" s="636"/>
      <c r="BC36" s="636"/>
      <c r="BD36" s="636"/>
      <c r="BE36" s="636"/>
      <c r="BF36" s="636"/>
      <c r="BG36" s="636"/>
      <c r="BH36" s="636"/>
      <c r="BI36" s="636"/>
      <c r="BJ36" s="636"/>
      <c r="BK36" s="636"/>
      <c r="BL36" s="636"/>
      <c r="BM36" s="636"/>
      <c r="BN36" s="636"/>
      <c r="BO36" s="636"/>
      <c r="BP36" s="636"/>
      <c r="BQ36" s="636"/>
      <c r="BR36" s="636"/>
      <c r="BS36" s="687"/>
      <c r="BT36" s="636"/>
      <c r="BU36" s="645"/>
    </row>
    <row r="37" spans="1:73" x14ac:dyDescent="0.15">
      <c r="A37" s="642"/>
      <c r="B37" s="636"/>
      <c r="C37" s="686"/>
      <c r="D37" s="636"/>
      <c r="E37" s="636"/>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6"/>
      <c r="AY37" s="636"/>
      <c r="AZ37" s="636"/>
      <c r="BA37" s="636"/>
      <c r="BB37" s="636"/>
      <c r="BC37" s="636"/>
      <c r="BD37" s="636"/>
      <c r="BE37" s="636"/>
      <c r="BF37" s="636"/>
      <c r="BG37" s="636"/>
      <c r="BH37" s="636"/>
      <c r="BI37" s="636"/>
      <c r="BJ37" s="636"/>
      <c r="BK37" s="636"/>
      <c r="BL37" s="636"/>
      <c r="BM37" s="636"/>
      <c r="BN37" s="636"/>
      <c r="BO37" s="636"/>
      <c r="BP37" s="636"/>
      <c r="BQ37" s="636"/>
      <c r="BR37" s="636"/>
      <c r="BS37" s="687"/>
      <c r="BT37" s="636"/>
      <c r="BU37" s="645"/>
    </row>
    <row r="38" spans="1:73" x14ac:dyDescent="0.15">
      <c r="A38" s="642"/>
      <c r="B38" s="636"/>
      <c r="C38" s="686"/>
      <c r="D38" s="636"/>
      <c r="E38" s="636"/>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6"/>
      <c r="AY38" s="636"/>
      <c r="AZ38" s="636"/>
      <c r="BA38" s="636"/>
      <c r="BB38" s="636"/>
      <c r="BC38" s="636"/>
      <c r="BD38" s="636"/>
      <c r="BE38" s="636"/>
      <c r="BF38" s="636"/>
      <c r="BG38" s="636"/>
      <c r="BH38" s="636"/>
      <c r="BI38" s="636"/>
      <c r="BJ38" s="636"/>
      <c r="BK38" s="636"/>
      <c r="BL38" s="636"/>
      <c r="BM38" s="636"/>
      <c r="BN38" s="636"/>
      <c r="BO38" s="636"/>
      <c r="BP38" s="636"/>
      <c r="BQ38" s="636"/>
      <c r="BR38" s="636"/>
      <c r="BS38" s="687"/>
      <c r="BT38" s="636"/>
      <c r="BU38" s="645"/>
    </row>
    <row r="39" spans="1:73" x14ac:dyDescent="0.15">
      <c r="A39" s="642"/>
      <c r="B39" s="636"/>
      <c r="C39" s="686"/>
      <c r="D39" s="636"/>
      <c r="E39" s="636"/>
      <c r="F39" s="636"/>
      <c r="G39" s="636"/>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87"/>
      <c r="BT39" s="636"/>
      <c r="BU39" s="645"/>
    </row>
    <row r="40" spans="1:73" ht="15.75" x14ac:dyDescent="0.15">
      <c r="A40" s="642"/>
      <c r="B40" s="636"/>
      <c r="C40" s="686"/>
      <c r="D40" s="636"/>
      <c r="E40" s="636"/>
      <c r="F40" s="636"/>
      <c r="G40" s="636"/>
      <c r="H40" s="636"/>
      <c r="I40" s="636"/>
      <c r="J40" s="636"/>
      <c r="K40" s="636"/>
      <c r="L40" s="636"/>
      <c r="M40" s="636"/>
      <c r="N40" s="636"/>
      <c r="O40" s="636"/>
      <c r="P40" s="636"/>
      <c r="Q40" s="636"/>
      <c r="R40" s="636"/>
      <c r="S40" s="636"/>
      <c r="T40" s="636"/>
      <c r="U40" s="636"/>
      <c r="V40" s="636"/>
      <c r="W40" s="636"/>
      <c r="X40" s="636"/>
      <c r="Y40" s="636"/>
      <c r="Z40" s="636"/>
      <c r="AA40" s="636"/>
      <c r="AB40" s="636"/>
      <c r="AC40" s="636"/>
      <c r="AD40" s="636"/>
      <c r="AE40" s="636"/>
      <c r="AF40" s="636"/>
      <c r="AG40" s="636"/>
      <c r="AH40" s="636"/>
      <c r="AI40" s="636"/>
      <c r="AJ40" s="636"/>
      <c r="AK40" s="636"/>
      <c r="AL40" s="636"/>
      <c r="AM40" s="636"/>
      <c r="AN40" s="636"/>
      <c r="AO40" s="636"/>
      <c r="AP40" s="636"/>
      <c r="AQ40" s="636"/>
      <c r="AR40" s="636"/>
      <c r="AS40" s="636"/>
      <c r="AT40" s="636"/>
      <c r="AU40" s="636"/>
      <c r="AV40" s="636"/>
      <c r="AW40" s="636"/>
      <c r="AX40" s="636"/>
      <c r="AY40" s="636"/>
      <c r="AZ40" s="636"/>
      <c r="BA40" s="636"/>
      <c r="BB40" s="636"/>
      <c r="BC40" s="636"/>
      <c r="BD40" s="636"/>
      <c r="BE40" s="636"/>
      <c r="BF40" s="636"/>
      <c r="BG40" s="636"/>
      <c r="BH40" s="636"/>
      <c r="BI40" s="1"/>
      <c r="BJ40" s="636"/>
      <c r="BK40" s="636"/>
      <c r="BL40" s="636"/>
      <c r="BM40" s="636"/>
      <c r="BN40" s="636"/>
      <c r="BO40" s="636"/>
      <c r="BP40" s="636"/>
      <c r="BQ40" s="636"/>
      <c r="BR40" s="636"/>
      <c r="BS40" s="687"/>
      <c r="BT40" s="636"/>
      <c r="BU40" s="645"/>
    </row>
    <row r="41" spans="1:73" x14ac:dyDescent="0.15">
      <c r="A41" s="642"/>
      <c r="B41" s="636"/>
      <c r="C41" s="686"/>
      <c r="D41" s="636"/>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636"/>
      <c r="AG41" s="636"/>
      <c r="AH41" s="636"/>
      <c r="AI41" s="636"/>
      <c r="AJ41" s="636"/>
      <c r="AK41" s="636"/>
      <c r="AL41" s="636"/>
      <c r="AM41" s="636"/>
      <c r="AN41" s="636"/>
      <c r="AO41" s="636"/>
      <c r="AP41" s="636"/>
      <c r="AQ41" s="636"/>
      <c r="AR41" s="636"/>
      <c r="AS41" s="636"/>
      <c r="AT41" s="636"/>
      <c r="AU41" s="636"/>
      <c r="AV41" s="636"/>
      <c r="AW41" s="636"/>
      <c r="AX41" s="636"/>
      <c r="AY41" s="636"/>
      <c r="AZ41" s="636"/>
      <c r="BA41" s="636"/>
      <c r="BB41" s="636"/>
      <c r="BC41" s="636"/>
      <c r="BD41" s="636"/>
      <c r="BE41" s="636"/>
      <c r="BF41" s="636"/>
      <c r="BG41" s="636"/>
      <c r="BH41" s="636"/>
      <c r="BI41" s="636"/>
      <c r="BJ41" s="636"/>
      <c r="BK41" s="636"/>
      <c r="BL41" s="636"/>
      <c r="BM41" s="636"/>
      <c r="BN41" s="636"/>
      <c r="BO41" s="636"/>
      <c r="BP41" s="636"/>
      <c r="BQ41" s="636"/>
      <c r="BR41" s="636"/>
      <c r="BS41" s="687"/>
      <c r="BT41" s="636"/>
      <c r="BU41" s="645"/>
    </row>
    <row r="42" spans="1:73" x14ac:dyDescent="0.15">
      <c r="A42" s="642"/>
      <c r="B42" s="636"/>
      <c r="C42" s="686"/>
      <c r="D42" s="636"/>
      <c r="E42" s="636"/>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6"/>
      <c r="BI42" s="636"/>
      <c r="BJ42" s="636"/>
      <c r="BK42" s="636"/>
      <c r="BL42" s="636"/>
      <c r="BM42" s="636"/>
      <c r="BN42" s="636"/>
      <c r="BO42" s="636"/>
      <c r="BP42" s="636"/>
      <c r="BQ42" s="636"/>
      <c r="BR42" s="636"/>
      <c r="BS42" s="687"/>
      <c r="BT42" s="636"/>
      <c r="BU42" s="645"/>
    </row>
    <row r="43" spans="1:73" x14ac:dyDescent="0.15">
      <c r="A43" s="642"/>
      <c r="B43" s="636"/>
      <c r="C43" s="686"/>
      <c r="D43" s="636"/>
      <c r="E43" s="636"/>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636"/>
      <c r="AX43" s="636"/>
      <c r="AY43" s="636"/>
      <c r="AZ43" s="636"/>
      <c r="BA43" s="636"/>
      <c r="BB43" s="636"/>
      <c r="BC43" s="636"/>
      <c r="BD43" s="636"/>
      <c r="BE43" s="636"/>
      <c r="BF43" s="636"/>
      <c r="BG43" s="636"/>
      <c r="BH43" s="636"/>
      <c r="BI43" s="636"/>
      <c r="BJ43" s="636"/>
      <c r="BK43" s="636"/>
      <c r="BL43" s="636"/>
      <c r="BM43" s="636"/>
      <c r="BN43" s="636"/>
      <c r="BO43" s="636"/>
      <c r="BP43" s="636"/>
      <c r="BQ43" s="636"/>
      <c r="BR43" s="636"/>
      <c r="BS43" s="687"/>
      <c r="BT43" s="636"/>
      <c r="BU43" s="645"/>
    </row>
    <row r="44" spans="1:73" x14ac:dyDescent="0.15">
      <c r="A44" s="642"/>
      <c r="B44" s="636"/>
      <c r="C44" s="686"/>
      <c r="D44" s="636"/>
      <c r="E44" s="636"/>
      <c r="F44" s="636"/>
      <c r="G44" s="636"/>
      <c r="H44" s="636"/>
      <c r="I44" s="636"/>
      <c r="J44" s="636"/>
      <c r="K44" s="636"/>
      <c r="L44" s="636"/>
      <c r="M44" s="636"/>
      <c r="N44" s="636"/>
      <c r="O44" s="636"/>
      <c r="P44" s="636"/>
      <c r="Q44" s="636"/>
      <c r="R44" s="636"/>
      <c r="S44" s="636"/>
      <c r="T44" s="636"/>
      <c r="U44" s="636"/>
      <c r="V44" s="636"/>
      <c r="W44" s="636"/>
      <c r="X44" s="636"/>
      <c r="Y44" s="636"/>
      <c r="Z44" s="636"/>
      <c r="AA44" s="636"/>
      <c r="AB44" s="636"/>
      <c r="AC44" s="636"/>
      <c r="AD44" s="636"/>
      <c r="AE44" s="636"/>
      <c r="AF44" s="636"/>
      <c r="AG44" s="636"/>
      <c r="AH44" s="636"/>
      <c r="AI44" s="636"/>
      <c r="AJ44" s="636"/>
      <c r="AK44" s="636"/>
      <c r="AL44" s="636"/>
      <c r="AM44" s="636"/>
      <c r="AN44" s="636"/>
      <c r="AO44" s="636"/>
      <c r="AP44" s="636"/>
      <c r="AQ44" s="636"/>
      <c r="AR44" s="636"/>
      <c r="AS44" s="636"/>
      <c r="AT44" s="636"/>
      <c r="AU44" s="636"/>
      <c r="AV44" s="636"/>
      <c r="AW44" s="636"/>
      <c r="AX44" s="636"/>
      <c r="AY44" s="636"/>
      <c r="AZ44" s="636"/>
      <c r="BA44" s="636"/>
      <c r="BB44" s="636"/>
      <c r="BC44" s="636"/>
      <c r="BD44" s="636"/>
      <c r="BE44" s="636"/>
      <c r="BF44" s="636"/>
      <c r="BG44" s="636"/>
      <c r="BH44" s="636"/>
      <c r="BI44" s="636"/>
      <c r="BJ44" s="636"/>
      <c r="BK44" s="636"/>
      <c r="BL44" s="636"/>
      <c r="BM44" s="636"/>
      <c r="BN44" s="636"/>
      <c r="BO44" s="636"/>
      <c r="BP44" s="636"/>
      <c r="BQ44" s="636"/>
      <c r="BR44" s="636"/>
      <c r="BS44" s="687"/>
      <c r="BT44" s="636"/>
      <c r="BU44" s="645"/>
    </row>
    <row r="45" spans="1:73" x14ac:dyDescent="0.15">
      <c r="A45" s="642"/>
      <c r="B45" s="636"/>
      <c r="C45" s="686"/>
      <c r="D45" s="636"/>
      <c r="E45" s="636"/>
      <c r="F45" s="636"/>
      <c r="G45" s="636"/>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6"/>
      <c r="AN45" s="636"/>
      <c r="AO45" s="636"/>
      <c r="AP45" s="636"/>
      <c r="AQ45" s="636"/>
      <c r="AR45" s="636"/>
      <c r="AS45" s="636"/>
      <c r="AT45" s="636"/>
      <c r="AU45" s="636"/>
      <c r="AV45" s="636"/>
      <c r="AW45" s="636"/>
      <c r="AX45" s="636"/>
      <c r="AY45" s="636"/>
      <c r="AZ45" s="636"/>
      <c r="BA45" s="636"/>
      <c r="BB45" s="636"/>
      <c r="BC45" s="636"/>
      <c r="BD45" s="636"/>
      <c r="BE45" s="636"/>
      <c r="BF45" s="636"/>
      <c r="BG45" s="636"/>
      <c r="BH45" s="636"/>
      <c r="BI45" s="636"/>
      <c r="BJ45" s="636"/>
      <c r="BK45" s="636"/>
      <c r="BL45" s="636"/>
      <c r="BM45" s="636"/>
      <c r="BN45" s="636"/>
      <c r="BO45" s="636"/>
      <c r="BP45" s="636"/>
      <c r="BQ45" s="636"/>
      <c r="BR45" s="636"/>
      <c r="BS45" s="687"/>
      <c r="BT45" s="636"/>
      <c r="BU45" s="645"/>
    </row>
    <row r="46" spans="1:73" x14ac:dyDescent="0.15">
      <c r="A46" s="642"/>
      <c r="B46" s="636"/>
      <c r="C46" s="686"/>
      <c r="D46" s="636"/>
      <c r="E46" s="636"/>
      <c r="F46" s="636"/>
      <c r="G46" s="636"/>
      <c r="H46" s="636"/>
      <c r="I46" s="636"/>
      <c r="J46" s="636"/>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87"/>
      <c r="BT46" s="636"/>
      <c r="BU46" s="645"/>
    </row>
    <row r="47" spans="1:73" x14ac:dyDescent="0.15">
      <c r="A47" s="642"/>
      <c r="B47" s="636"/>
      <c r="C47" s="686"/>
      <c r="D47" s="636"/>
      <c r="E47" s="636"/>
      <c r="F47" s="636"/>
      <c r="G47" s="636"/>
      <c r="H47" s="636"/>
      <c r="I47" s="636"/>
      <c r="J47" s="636"/>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1652"/>
      <c r="BJ47" s="1652"/>
      <c r="BK47" s="1652"/>
      <c r="BL47" s="636"/>
      <c r="BM47" s="636"/>
      <c r="BN47" s="636"/>
      <c r="BO47" s="636"/>
      <c r="BP47" s="636"/>
      <c r="BQ47" s="636"/>
      <c r="BR47" s="636"/>
      <c r="BS47" s="687"/>
      <c r="BT47" s="636"/>
      <c r="BU47" s="645"/>
    </row>
    <row r="48" spans="1:73" x14ac:dyDescent="0.15">
      <c r="A48" s="642"/>
      <c r="B48" s="636"/>
      <c r="C48" s="686"/>
      <c r="D48" s="636"/>
      <c r="E48" s="636"/>
      <c r="F48" s="636"/>
      <c r="G48" s="636"/>
      <c r="H48" s="636"/>
      <c r="I48" s="636"/>
      <c r="J48" s="636"/>
      <c r="K48" s="636"/>
      <c r="L48" s="636"/>
      <c r="M48" s="636"/>
      <c r="N48" s="636"/>
      <c r="O48" s="636"/>
      <c r="P48" s="636"/>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1652"/>
      <c r="BJ48" s="1652"/>
      <c r="BK48" s="1652"/>
      <c r="BL48" s="636"/>
      <c r="BM48" s="636"/>
      <c r="BN48" s="636"/>
      <c r="BO48" s="636"/>
      <c r="BP48" s="636"/>
      <c r="BQ48" s="636"/>
      <c r="BR48" s="636"/>
      <c r="BS48" s="687"/>
      <c r="BT48" s="636"/>
      <c r="BU48" s="645"/>
    </row>
    <row r="49" spans="1:73" x14ac:dyDescent="0.15">
      <c r="A49" s="642"/>
      <c r="B49" s="636"/>
      <c r="C49" s="686"/>
      <c r="D49" s="636"/>
      <c r="E49" s="636"/>
      <c r="F49" s="636"/>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636"/>
      <c r="AX49" s="636"/>
      <c r="AY49" s="636"/>
      <c r="AZ49" s="636"/>
      <c r="BA49" s="636"/>
      <c r="BB49" s="636"/>
      <c r="BC49" s="636"/>
      <c r="BD49" s="636"/>
      <c r="BE49" s="636"/>
      <c r="BF49" s="636"/>
      <c r="BG49" s="636"/>
      <c r="BH49" s="636"/>
      <c r="BI49" s="1652"/>
      <c r="BJ49" s="1652"/>
      <c r="BK49" s="1652"/>
      <c r="BL49" s="636"/>
      <c r="BM49" s="636"/>
      <c r="BN49" s="636"/>
      <c r="BO49" s="636"/>
      <c r="BP49" s="636"/>
      <c r="BQ49" s="636"/>
      <c r="BR49" s="636"/>
      <c r="BS49" s="687"/>
      <c r="BT49" s="636"/>
      <c r="BU49" s="645"/>
    </row>
    <row r="50" spans="1:73" x14ac:dyDescent="0.15">
      <c r="A50" s="642"/>
      <c r="B50" s="636"/>
      <c r="C50" s="686"/>
      <c r="D50" s="636"/>
      <c r="E50" s="636"/>
      <c r="F50" s="636"/>
      <c r="G50" s="636"/>
      <c r="H50" s="636"/>
      <c r="I50" s="636"/>
      <c r="J50" s="636"/>
      <c r="K50" s="636"/>
      <c r="L50" s="636"/>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6"/>
      <c r="AO50" s="636"/>
      <c r="AP50" s="636"/>
      <c r="AQ50" s="636"/>
      <c r="AR50" s="636"/>
      <c r="AS50" s="636"/>
      <c r="AT50" s="636"/>
      <c r="AU50" s="636"/>
      <c r="AV50" s="636"/>
      <c r="AW50" s="636"/>
      <c r="AX50" s="636"/>
      <c r="AY50" s="636"/>
      <c r="AZ50" s="636"/>
      <c r="BA50" s="636"/>
      <c r="BB50" s="636"/>
      <c r="BC50" s="636"/>
      <c r="BD50" s="636"/>
      <c r="BE50" s="636"/>
      <c r="BF50" s="636"/>
      <c r="BG50" s="636"/>
      <c r="BH50" s="636"/>
      <c r="BI50" s="1652"/>
      <c r="BJ50" s="1652"/>
      <c r="BK50" s="1652"/>
      <c r="BL50" s="636"/>
      <c r="BM50" s="636"/>
      <c r="BN50" s="636"/>
      <c r="BO50" s="636"/>
      <c r="BP50" s="636"/>
      <c r="BQ50" s="636"/>
      <c r="BR50" s="636"/>
      <c r="BS50" s="687"/>
      <c r="BT50" s="636"/>
      <c r="BU50" s="645"/>
    </row>
    <row r="51" spans="1:73" x14ac:dyDescent="0.15">
      <c r="A51" s="567"/>
      <c r="C51" s="671"/>
      <c r="BS51" s="672"/>
      <c r="BU51" s="658"/>
    </row>
    <row r="52" spans="1:73" x14ac:dyDescent="0.15">
      <c r="A52" s="567"/>
      <c r="C52" s="671"/>
      <c r="BS52" s="672"/>
      <c r="BU52" s="658"/>
    </row>
    <row r="53" spans="1:73" x14ac:dyDescent="0.15">
      <c r="A53" s="567"/>
      <c r="C53" s="671"/>
      <c r="BS53" s="672"/>
      <c r="BU53" s="658"/>
    </row>
    <row r="54" spans="1:73" x14ac:dyDescent="0.15">
      <c r="A54" s="567"/>
      <c r="C54" s="671"/>
      <c r="BS54" s="672"/>
      <c r="BU54" s="658"/>
    </row>
    <row r="55" spans="1:73" x14ac:dyDescent="0.15">
      <c r="A55" s="567"/>
      <c r="C55" s="671"/>
      <c r="BS55" s="672"/>
      <c r="BU55" s="658"/>
    </row>
    <row r="56" spans="1:73" x14ac:dyDescent="0.15">
      <c r="A56" s="567"/>
      <c r="C56" s="671"/>
      <c r="BS56" s="672"/>
      <c r="BU56" s="658"/>
    </row>
    <row r="57" spans="1:73" x14ac:dyDescent="0.15">
      <c r="A57" s="567"/>
      <c r="C57" s="671"/>
      <c r="BS57" s="672"/>
      <c r="BU57" s="658"/>
    </row>
    <row r="58" spans="1:73" x14ac:dyDescent="0.15">
      <c r="A58" s="567"/>
      <c r="C58" s="671"/>
      <c r="BS58" s="672"/>
      <c r="BU58" s="658"/>
    </row>
    <row r="59" spans="1:73" x14ac:dyDescent="0.15">
      <c r="A59" s="567"/>
      <c r="C59" s="671"/>
      <c r="BS59" s="672"/>
      <c r="BU59" s="658"/>
    </row>
    <row r="60" spans="1:73" x14ac:dyDescent="0.15">
      <c r="A60" s="567"/>
      <c r="C60" s="671"/>
      <c r="BS60" s="672"/>
      <c r="BU60" s="658"/>
    </row>
    <row r="61" spans="1:73" x14ac:dyDescent="0.15">
      <c r="A61" s="567"/>
      <c r="C61" s="671"/>
      <c r="BS61" s="672"/>
      <c r="BU61" s="658"/>
    </row>
    <row r="62" spans="1:73" x14ac:dyDescent="0.15">
      <c r="A62" s="567"/>
      <c r="C62" s="671"/>
      <c r="BS62" s="672"/>
      <c r="BU62" s="658"/>
    </row>
    <row r="63" spans="1:73" x14ac:dyDescent="0.15">
      <c r="A63" s="567"/>
      <c r="C63" s="671"/>
      <c r="BS63" s="672"/>
      <c r="BU63" s="658"/>
    </row>
    <row r="64" spans="1:73" x14ac:dyDescent="0.15">
      <c r="A64" s="567"/>
      <c r="C64" s="671"/>
      <c r="BS64" s="672"/>
      <c r="BU64" s="658"/>
    </row>
    <row r="65" spans="1:73" x14ac:dyDescent="0.15">
      <c r="A65" s="567"/>
      <c r="C65" s="674"/>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5"/>
      <c r="BN65" s="675"/>
      <c r="BO65" s="675"/>
      <c r="BP65" s="675"/>
      <c r="BQ65" s="675"/>
      <c r="BR65" s="675"/>
      <c r="BS65" s="676"/>
      <c r="BU65" s="658"/>
    </row>
    <row r="66" spans="1:73" ht="14.25" thickBot="1" x14ac:dyDescent="0.2">
      <c r="A66" s="567"/>
      <c r="BU66" s="658"/>
    </row>
    <row r="67" spans="1:73" ht="12.95" customHeight="1" x14ac:dyDescent="0.15">
      <c r="A67" s="642"/>
      <c r="B67" s="636"/>
      <c r="C67" s="636"/>
      <c r="D67" s="636"/>
      <c r="E67" s="636"/>
      <c r="F67" s="636"/>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1653" t="s">
        <v>605</v>
      </c>
      <c r="AU67" s="1654"/>
      <c r="AV67" s="1654"/>
      <c r="AW67" s="1654"/>
      <c r="AX67" s="1654"/>
      <c r="AY67" s="1654"/>
      <c r="AZ67" s="1654"/>
      <c r="BA67" s="1654"/>
      <c r="BB67" s="1654"/>
      <c r="BC67" s="1655"/>
      <c r="BD67" s="1654"/>
      <c r="BE67" s="1654"/>
      <c r="BF67" s="1654"/>
      <c r="BG67" s="1654"/>
      <c r="BH67" s="1654"/>
      <c r="BI67" s="1654"/>
      <c r="BJ67" s="1654"/>
      <c r="BK67" s="1654"/>
      <c r="BL67" s="1654"/>
      <c r="BM67" s="1654"/>
      <c r="BN67" s="1654"/>
      <c r="BO67" s="1654"/>
      <c r="BP67" s="1654"/>
      <c r="BQ67" s="1654"/>
      <c r="BR67" s="1654"/>
      <c r="BS67" s="1654"/>
      <c r="BT67" s="1654"/>
      <c r="BU67" s="1655"/>
    </row>
    <row r="68" spans="1:73" ht="11.45" customHeight="1" x14ac:dyDescent="0.15">
      <c r="A68" s="642"/>
      <c r="B68" s="636"/>
      <c r="C68" s="636"/>
      <c r="D68" s="636"/>
      <c r="E68" s="636"/>
      <c r="F68" s="636"/>
      <c r="G68" s="636"/>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6"/>
      <c r="AK68" s="636"/>
      <c r="AL68" s="636"/>
      <c r="AM68" s="636"/>
      <c r="AN68" s="636"/>
      <c r="AO68" s="636"/>
      <c r="AP68" s="636"/>
      <c r="AQ68" s="636"/>
      <c r="AR68" s="636"/>
      <c r="AS68" s="636"/>
      <c r="AT68" s="1656"/>
      <c r="AU68" s="1657"/>
      <c r="AV68" s="1657"/>
      <c r="AW68" s="1657"/>
      <c r="AX68" s="1657"/>
      <c r="AY68" s="1657"/>
      <c r="AZ68" s="1657"/>
      <c r="BA68" s="1657"/>
      <c r="BB68" s="1657"/>
      <c r="BC68" s="1658"/>
      <c r="BD68" s="653"/>
      <c r="BE68" s="653"/>
      <c r="BF68" s="653"/>
      <c r="BG68" s="804"/>
      <c r="BH68" s="1624">
        <v>1</v>
      </c>
      <c r="BI68" s="1624"/>
      <c r="BJ68" s="1624"/>
      <c r="BK68" s="1625" t="s">
        <v>324</v>
      </c>
      <c r="BL68" s="1625"/>
      <c r="BM68" s="1625"/>
      <c r="BN68" s="1662"/>
      <c r="BO68" s="1662"/>
      <c r="BP68" s="1662"/>
      <c r="BQ68" s="1662"/>
      <c r="BR68" s="1662"/>
      <c r="BS68" s="804"/>
      <c r="BT68" s="804"/>
      <c r="BU68" s="709"/>
    </row>
    <row r="69" spans="1:73" ht="11.45" customHeight="1" x14ac:dyDescent="0.15">
      <c r="A69" s="642"/>
      <c r="B69" s="636"/>
      <c r="C69" s="636"/>
      <c r="D69" s="636"/>
      <c r="E69" s="636"/>
      <c r="F69" s="636"/>
      <c r="G69" s="636"/>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1656"/>
      <c r="AU69" s="1657"/>
      <c r="AV69" s="1657"/>
      <c r="AW69" s="1657"/>
      <c r="AX69" s="1657"/>
      <c r="AY69" s="1657"/>
      <c r="AZ69" s="1657"/>
      <c r="BA69" s="1657"/>
      <c r="BB69" s="1657"/>
      <c r="BC69" s="1658"/>
      <c r="BD69" s="653"/>
      <c r="BE69" s="653"/>
      <c r="BF69" s="653"/>
      <c r="BG69" s="804"/>
      <c r="BH69" s="1624"/>
      <c r="BI69" s="1624"/>
      <c r="BJ69" s="1624"/>
      <c r="BK69" s="1625"/>
      <c r="BL69" s="1625"/>
      <c r="BM69" s="1625"/>
      <c r="BN69" s="1662"/>
      <c r="BO69" s="1662"/>
      <c r="BP69" s="1662"/>
      <c r="BQ69" s="1662"/>
      <c r="BR69" s="1662"/>
      <c r="BS69" s="804"/>
      <c r="BT69" s="804"/>
      <c r="BU69" s="709"/>
    </row>
    <row r="70" spans="1:73" ht="11.45" customHeight="1" x14ac:dyDescent="0.15">
      <c r="A70" s="642"/>
      <c r="B70" s="636"/>
      <c r="C70" s="636"/>
      <c r="D70" s="636"/>
      <c r="E70" s="636"/>
      <c r="F70" s="636"/>
      <c r="G70" s="636"/>
      <c r="H70" s="636"/>
      <c r="I70" s="636"/>
      <c r="J70" s="636"/>
      <c r="K70" s="636"/>
      <c r="L70" s="636"/>
      <c r="M70" s="636"/>
      <c r="N70" s="636"/>
      <c r="O70" s="636"/>
      <c r="P70" s="636"/>
      <c r="Q70" s="636"/>
      <c r="R70" s="636"/>
      <c r="S70" s="636"/>
      <c r="T70" s="636"/>
      <c r="U70" s="636"/>
      <c r="V70" s="636"/>
      <c r="W70" s="636"/>
      <c r="X70" s="636"/>
      <c r="Y70" s="636"/>
      <c r="Z70" s="636"/>
      <c r="AA70" s="636"/>
      <c r="AB70" s="636"/>
      <c r="AC70" s="636"/>
      <c r="AD70" s="636"/>
      <c r="AE70" s="636"/>
      <c r="AF70" s="636"/>
      <c r="AG70" s="636"/>
      <c r="AH70" s="636"/>
      <c r="AI70" s="636"/>
      <c r="AJ70" s="636"/>
      <c r="AK70" s="636"/>
      <c r="AL70" s="636"/>
      <c r="AM70" s="636"/>
      <c r="AN70" s="636"/>
      <c r="AO70" s="636"/>
      <c r="AP70" s="636"/>
      <c r="AQ70" s="636"/>
      <c r="AR70" s="636"/>
      <c r="AS70" s="636"/>
      <c r="AT70" s="1656"/>
      <c r="AU70" s="1657"/>
      <c r="AV70" s="1657"/>
      <c r="AW70" s="1657"/>
      <c r="AX70" s="1657"/>
      <c r="AY70" s="1657"/>
      <c r="AZ70" s="1657"/>
      <c r="BA70" s="1657"/>
      <c r="BB70" s="1657"/>
      <c r="BC70" s="1658"/>
      <c r="BD70" s="653"/>
      <c r="BE70" s="653"/>
      <c r="BF70" s="653"/>
      <c r="BG70" s="804"/>
      <c r="BH70" s="804"/>
      <c r="BI70" s="804"/>
      <c r="BJ70" s="804"/>
      <c r="BK70" s="804"/>
      <c r="BL70" s="804"/>
      <c r="BM70" s="804"/>
      <c r="BN70" s="804"/>
      <c r="BO70" s="804"/>
      <c r="BP70" s="804"/>
      <c r="BQ70" s="804"/>
      <c r="BR70" s="804"/>
      <c r="BS70" s="804"/>
      <c r="BT70" s="804"/>
      <c r="BU70" s="709"/>
    </row>
    <row r="71" spans="1:73" ht="12.95" customHeight="1" x14ac:dyDescent="0.15">
      <c r="A71" s="642"/>
      <c r="B71" s="636"/>
      <c r="C71" s="636"/>
      <c r="D71" s="636"/>
      <c r="E71" s="636"/>
      <c r="F71" s="636"/>
      <c r="G71" s="636"/>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1656"/>
      <c r="AU71" s="1657"/>
      <c r="AV71" s="1657"/>
      <c r="AW71" s="1657"/>
      <c r="AX71" s="1657"/>
      <c r="AY71" s="1657"/>
      <c r="AZ71" s="1657"/>
      <c r="BA71" s="1657"/>
      <c r="BB71" s="1657"/>
      <c r="BC71" s="1658"/>
      <c r="BD71" s="653"/>
      <c r="BE71" s="653"/>
      <c r="BF71" s="653"/>
      <c r="BG71" s="804"/>
      <c r="BH71" s="804"/>
      <c r="BI71" s="804"/>
      <c r="BJ71" s="804"/>
      <c r="BK71" s="804"/>
      <c r="BL71" s="804"/>
      <c r="BM71" s="804"/>
      <c r="BN71" s="804"/>
      <c r="BO71" s="804"/>
      <c r="BP71" s="804"/>
      <c r="BQ71" s="804"/>
      <c r="BR71" s="804"/>
      <c r="BS71" s="804"/>
      <c r="BT71" s="804"/>
      <c r="BU71" s="709"/>
    </row>
    <row r="72" spans="1:73" ht="12.95" customHeight="1" x14ac:dyDescent="0.15">
      <c r="A72" s="642"/>
      <c r="B72" s="636"/>
      <c r="C72" s="636"/>
      <c r="D72" s="636"/>
      <c r="E72" s="636"/>
      <c r="F72" s="636"/>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1656"/>
      <c r="AU72" s="1657"/>
      <c r="AV72" s="1657"/>
      <c r="AW72" s="1657"/>
      <c r="AX72" s="1657"/>
      <c r="AY72" s="1657"/>
      <c r="AZ72" s="1657"/>
      <c r="BA72" s="1657"/>
      <c r="BB72" s="1657"/>
      <c r="BC72" s="1658"/>
      <c r="BD72" s="653"/>
      <c r="BE72" s="653"/>
      <c r="BF72" s="653"/>
      <c r="BG72" s="804"/>
      <c r="BH72" s="1657"/>
      <c r="BI72" s="1657"/>
      <c r="BJ72" s="1657"/>
      <c r="BK72" s="1657"/>
      <c r="BL72" s="1657"/>
      <c r="BM72" s="1657"/>
      <c r="BN72" s="1657"/>
      <c r="BO72" s="1657"/>
      <c r="BP72" s="1657"/>
      <c r="BQ72" s="1657"/>
      <c r="BR72" s="1657"/>
      <c r="BS72" s="804"/>
      <c r="BT72" s="804"/>
      <c r="BU72" s="709"/>
    </row>
    <row r="73" spans="1:73" ht="12.95" customHeight="1" x14ac:dyDescent="0.15">
      <c r="A73" s="642" t="s">
        <v>606</v>
      </c>
      <c r="B73" s="636"/>
      <c r="C73" s="636"/>
      <c r="D73" s="636"/>
      <c r="E73" s="636"/>
      <c r="F73" s="636"/>
      <c r="G73" s="636"/>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1656"/>
      <c r="AU73" s="1657"/>
      <c r="AV73" s="1657"/>
      <c r="AW73" s="1657"/>
      <c r="AX73" s="1657"/>
      <c r="AY73" s="1657"/>
      <c r="AZ73" s="1657"/>
      <c r="BA73" s="1657"/>
      <c r="BB73" s="1657"/>
      <c r="BC73" s="1658"/>
      <c r="BD73" s="653"/>
      <c r="BE73" s="653"/>
      <c r="BF73" s="1657" t="s">
        <v>607</v>
      </c>
      <c r="BG73" s="1657"/>
      <c r="BH73" s="1657"/>
      <c r="BI73" s="1657"/>
      <c r="BJ73" s="1657"/>
      <c r="BK73" s="1657"/>
      <c r="BL73" s="1657"/>
      <c r="BM73" s="1657"/>
      <c r="BN73" s="1657"/>
      <c r="BO73" s="1657"/>
      <c r="BP73" s="1657"/>
      <c r="BQ73" s="1657"/>
      <c r="BR73" s="1657"/>
      <c r="BS73" s="1657"/>
      <c r="BT73" s="1657"/>
      <c r="BU73" s="1658"/>
    </row>
    <row r="74" spans="1:73" ht="13.5" customHeight="1" thickBot="1" x14ac:dyDescent="0.2">
      <c r="A74" s="696" t="s">
        <v>608</v>
      </c>
      <c r="B74" s="697"/>
      <c r="C74" s="697"/>
      <c r="D74" s="697"/>
      <c r="E74" s="697"/>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1659"/>
      <c r="AU74" s="1660"/>
      <c r="AV74" s="1660"/>
      <c r="AW74" s="1660"/>
      <c r="AX74" s="1660"/>
      <c r="AY74" s="1660"/>
      <c r="AZ74" s="1660"/>
      <c r="BA74" s="1660"/>
      <c r="BB74" s="1660"/>
      <c r="BC74" s="1661"/>
      <c r="BD74" s="710"/>
      <c r="BE74" s="710"/>
      <c r="BF74" s="710"/>
      <c r="BG74" s="711"/>
      <c r="BH74" s="711"/>
      <c r="BI74" s="711"/>
      <c r="BJ74" s="711"/>
      <c r="BK74" s="711"/>
      <c r="BL74" s="711"/>
      <c r="BM74" s="711"/>
      <c r="BN74" s="711"/>
      <c r="BO74" s="711"/>
      <c r="BP74" s="711"/>
      <c r="BQ74" s="711"/>
      <c r="BR74" s="711"/>
      <c r="BS74" s="711"/>
      <c r="BT74" s="711"/>
      <c r="BU74" s="712"/>
    </row>
  </sheetData>
  <sheetProtection algorithmName="SHA-512" hashValue="9tASXaPZx6JXol3c3d/MWJtvaVhchp4fndujqnj/kC9ppFHZ+1r6Ab+GJ/qDNmCCq2bi6ff9jz+feCZc7PtQIA==" saltValue="9it9a3uaXqZWYlwqqbiheA==" spinCount="100000" sheet="1" formatColumns="0" formatRows="0" insertColumns="0" insertRows="0" deleteColumns="0" deleteRows="0"/>
  <mergeCells count="37">
    <mergeCell ref="BR1:BU1"/>
    <mergeCell ref="A7:BT7"/>
    <mergeCell ref="A8:BT8"/>
    <mergeCell ref="A9:BT9"/>
    <mergeCell ref="BO6:BT6"/>
    <mergeCell ref="BI6:BN6"/>
    <mergeCell ref="AL1:AM1"/>
    <mergeCell ref="BI5:BT5"/>
    <mergeCell ref="A1:E1"/>
    <mergeCell ref="F1:L1"/>
    <mergeCell ref="AT67:BC74"/>
    <mergeCell ref="BD67:BU67"/>
    <mergeCell ref="BH68:BJ69"/>
    <mergeCell ref="BK68:BM69"/>
    <mergeCell ref="BN68:BR69"/>
    <mergeCell ref="BH72:BR72"/>
    <mergeCell ref="BF73:BU73"/>
    <mergeCell ref="K22:AR22"/>
    <mergeCell ref="AS22:BH22"/>
    <mergeCell ref="BI50:BK50"/>
    <mergeCell ref="BI48:BK49"/>
    <mergeCell ref="BI47:BK4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xr:uid="{CB4AD9BD-1588-4A9F-AAD8-DB9801F943E4}">
      <formula1>#REF!</formula1>
    </dataValidation>
    <dataValidation type="list" allowBlank="1" showInputMessage="1" showErrorMessage="1" sqref="AS20:AU22 AS18:BH19 AS15:AW17" xr:uid="{2B6A5716-5339-4569-B1E9-760F21582BE4}">
      <formula1>"確認して✓をご選択ください,✓"</formula1>
    </dataValidation>
  </dataValidations>
  <hyperlinks>
    <hyperlink ref="BR1:BU1" location="おわりに!Print_Area" display="おわりに＞" xr:uid="{48E87136-8640-40DC-B244-644308D61286}"/>
    <hyperlink ref="A1:B1" location="入力シート!Print_Area" display="＜入力シートへ" xr:uid="{92011E00-A5F1-4432-BA79-0E4216C190B4}"/>
    <hyperlink ref="A1" location="はじめに!A1" display="＜はじめにへ" xr:uid="{D316BD71-9BDA-4CBD-B6D1-7F1713B761A3}"/>
    <hyperlink ref="A1:C1" location="入力シート!A1" display="＜入力シートへ" xr:uid="{A27E3F47-C4DB-4E52-A895-12C113FC1202}"/>
  </hyperlinks>
  <pageMargins left="0.74803149606299213" right="0.27559055118110237" top="0.27559055118110237" bottom="0.31496062992125984" header="0.19685039370078741" footer="0.19685039370078741"/>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AB58"/>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3.5" x14ac:dyDescent="0.15"/>
  <cols>
    <col min="1" max="1" width="7.125" style="488" customWidth="1"/>
    <col min="2" max="2" width="13.125" style="488" customWidth="1"/>
    <col min="3" max="4" width="2.5" style="488" customWidth="1"/>
    <col min="5" max="11" width="10.875" style="488" customWidth="1"/>
    <col min="12" max="18" width="9" style="488"/>
    <col min="19" max="19" width="6.875" style="488" customWidth="1"/>
    <col min="20" max="20" width="2.625" style="488" customWidth="1"/>
    <col min="21" max="25" width="9" style="488"/>
    <col min="26" max="27" width="9" style="488" hidden="1" customWidth="1"/>
    <col min="28" max="28" width="10" style="488" hidden="1" customWidth="1"/>
    <col min="29" max="16384" width="9" style="488"/>
  </cols>
  <sheetData>
    <row r="1" spans="1:28" ht="20.100000000000001" customHeight="1" x14ac:dyDescent="0.15">
      <c r="A1" s="1666" t="s">
        <v>595</v>
      </c>
      <c r="B1" s="1666"/>
      <c r="C1" s="1666"/>
      <c r="D1" s="483"/>
      <c r="E1" s="483"/>
      <c r="G1" s="2" t="s">
        <v>635</v>
      </c>
      <c r="H1" s="701"/>
      <c r="I1" s="2"/>
      <c r="J1" s="635">
        <f>SUM(AB14:AB16)</f>
        <v>3</v>
      </c>
      <c r="K1" s="2" t="s">
        <v>1</v>
      </c>
      <c r="L1" s="448"/>
      <c r="M1" s="448"/>
      <c r="R1" s="1597" t="s">
        <v>371</v>
      </c>
      <c r="S1" s="1597"/>
      <c r="T1" s="1597"/>
    </row>
    <row r="2" spans="1:28" x14ac:dyDescent="0.15">
      <c r="A2" s="636"/>
      <c r="B2" s="636"/>
      <c r="C2" s="636"/>
      <c r="D2" s="636"/>
      <c r="E2" s="636"/>
      <c r="F2" s="636"/>
      <c r="G2" s="636"/>
      <c r="H2" s="636"/>
      <c r="I2" s="636"/>
      <c r="J2" s="636"/>
      <c r="K2" s="636"/>
      <c r="L2" s="636"/>
      <c r="M2" s="636"/>
      <c r="N2" s="636"/>
      <c r="O2" s="636"/>
      <c r="P2" s="636"/>
      <c r="Q2" s="636"/>
      <c r="R2" s="636"/>
      <c r="S2" s="636"/>
      <c r="T2" s="637" t="s">
        <v>609</v>
      </c>
    </row>
    <row r="3" spans="1:28" x14ac:dyDescent="0.15">
      <c r="A3" s="636"/>
      <c r="B3" s="636"/>
      <c r="C3" s="636"/>
      <c r="D3" s="636"/>
      <c r="E3" s="636"/>
      <c r="F3" s="636"/>
      <c r="G3" s="636"/>
      <c r="H3" s="636"/>
      <c r="I3" s="636"/>
      <c r="J3" s="636"/>
      <c r="K3" s="636"/>
      <c r="L3" s="636"/>
      <c r="M3" s="636"/>
      <c r="N3" s="636"/>
      <c r="O3" s="636"/>
      <c r="P3" s="636"/>
      <c r="Q3" s="636"/>
      <c r="R3" s="636"/>
      <c r="S3" s="636"/>
      <c r="T3" s="636"/>
    </row>
    <row r="4" spans="1:28" ht="14.25" thickBot="1" x14ac:dyDescent="0.2">
      <c r="A4" s="636"/>
      <c r="B4" s="636"/>
      <c r="C4" s="636"/>
      <c r="D4" s="636"/>
      <c r="E4" s="636"/>
      <c r="F4" s="636"/>
      <c r="G4" s="636"/>
      <c r="H4" s="636"/>
      <c r="I4" s="636"/>
      <c r="J4" s="636"/>
      <c r="K4" s="636"/>
      <c r="L4" s="636"/>
      <c r="M4" s="638" t="s">
        <v>544</v>
      </c>
      <c r="N4" s="636"/>
      <c r="O4" s="636"/>
      <c r="P4" s="636"/>
      <c r="Q4" s="636"/>
      <c r="R4" s="636"/>
      <c r="S4" s="636"/>
      <c r="T4" s="636"/>
    </row>
    <row r="5" spans="1:28" ht="18.75" customHeight="1" x14ac:dyDescent="0.15">
      <c r="A5" s="639"/>
      <c r="B5" s="640"/>
      <c r="C5" s="640"/>
      <c r="D5" s="640"/>
      <c r="E5" s="640"/>
      <c r="F5" s="640"/>
      <c r="G5" s="640"/>
      <c r="H5" s="640"/>
      <c r="I5" s="640"/>
      <c r="J5" s="640"/>
      <c r="K5" s="640"/>
      <c r="L5" s="640"/>
      <c r="M5" s="640"/>
      <c r="N5" s="660"/>
      <c r="O5" s="1598" t="str">
        <f>IF(入力シート!E10="","",入力シート!E10)</f>
        <v/>
      </c>
      <c r="P5" s="1598"/>
      <c r="Q5" s="1598"/>
      <c r="R5" s="1598"/>
      <c r="S5" s="1598"/>
      <c r="T5" s="641"/>
    </row>
    <row r="6" spans="1:28" ht="22.5" customHeight="1" x14ac:dyDescent="0.2">
      <c r="A6" s="642"/>
      <c r="B6" s="636"/>
      <c r="C6" s="636"/>
      <c r="D6" s="636"/>
      <c r="E6" s="636"/>
      <c r="F6" s="636"/>
      <c r="G6" s="636"/>
      <c r="H6" s="636"/>
      <c r="I6" s="636"/>
      <c r="J6" s="636"/>
      <c r="K6" s="636"/>
      <c r="L6" s="636"/>
      <c r="M6" s="636"/>
      <c r="N6" s="636"/>
      <c r="O6" s="643" t="s">
        <v>545</v>
      </c>
      <c r="P6" s="644"/>
      <c r="Q6" s="1599" t="str">
        <f>IF(入力シート!E19="","",入力シート!E19)</f>
        <v/>
      </c>
      <c r="R6" s="1599"/>
      <c r="S6" s="1599"/>
      <c r="T6" s="645"/>
    </row>
    <row r="7" spans="1:28" ht="14.25" x14ac:dyDescent="0.15">
      <c r="A7" s="1600" t="s">
        <v>610</v>
      </c>
      <c r="B7" s="1601"/>
      <c r="C7" s="1601"/>
      <c r="D7" s="1601"/>
      <c r="E7" s="1601"/>
      <c r="F7" s="1601"/>
      <c r="G7" s="1601"/>
      <c r="H7" s="1601"/>
      <c r="I7" s="1601"/>
      <c r="J7" s="1601"/>
      <c r="K7" s="1601"/>
      <c r="L7" s="1601"/>
      <c r="M7" s="1601"/>
      <c r="N7" s="1601"/>
      <c r="O7" s="1601"/>
      <c r="P7" s="1601"/>
      <c r="Q7" s="1601"/>
      <c r="R7" s="1601"/>
      <c r="S7" s="1601"/>
      <c r="T7" s="645"/>
    </row>
    <row r="8" spans="1:28" ht="14.25" x14ac:dyDescent="0.15">
      <c r="A8" s="647"/>
      <c r="B8" s="648"/>
      <c r="C8" s="648"/>
      <c r="D8" s="648"/>
      <c r="E8" s="648"/>
      <c r="F8" s="648"/>
      <c r="G8" s="648"/>
      <c r="H8" s="648"/>
      <c r="I8" s="648"/>
      <c r="J8" s="648"/>
      <c r="K8" s="648"/>
      <c r="L8" s="648"/>
      <c r="M8" s="648"/>
      <c r="N8" s="648"/>
      <c r="O8" s="648"/>
      <c r="P8" s="648"/>
      <c r="Q8" s="648"/>
      <c r="R8" s="648"/>
      <c r="S8" s="648"/>
      <c r="T8" s="645"/>
    </row>
    <row r="9" spans="1:28" ht="16.5" x14ac:dyDescent="0.15">
      <c r="A9" s="681"/>
      <c r="D9" s="652" t="s">
        <v>611</v>
      </c>
      <c r="E9" s="653"/>
      <c r="G9" s="636"/>
      <c r="H9" s="653"/>
      <c r="I9" s="653"/>
      <c r="J9" s="653"/>
      <c r="K9" s="653"/>
      <c r="L9" s="653"/>
      <c r="M9" s="653"/>
      <c r="N9" s="653"/>
      <c r="O9" s="653"/>
      <c r="P9" s="653"/>
      <c r="Q9" s="653"/>
      <c r="R9" s="653"/>
      <c r="S9" s="653"/>
      <c r="T9" s="645"/>
      <c r="Z9" s="651" t="s">
        <v>257</v>
      </c>
      <c r="AA9" s="651" t="s">
        <v>612</v>
      </c>
      <c r="AB9" s="651" t="s">
        <v>308</v>
      </c>
    </row>
    <row r="10" spans="1:28" ht="16.5" x14ac:dyDescent="0.15">
      <c r="A10" s="681"/>
      <c r="D10" s="662" t="s">
        <v>762</v>
      </c>
      <c r="E10" s="653"/>
      <c r="G10" s="636"/>
      <c r="H10" s="653"/>
      <c r="I10" s="653"/>
      <c r="J10" s="653"/>
      <c r="K10" s="653"/>
      <c r="L10" s="653"/>
      <c r="M10" s="653"/>
      <c r="N10" s="653"/>
      <c r="O10" s="653"/>
      <c r="P10" s="653"/>
      <c r="Q10" s="653"/>
      <c r="R10" s="653"/>
      <c r="S10" s="653"/>
      <c r="T10" s="645"/>
      <c r="Z10" s="651"/>
      <c r="AA10" s="651"/>
      <c r="AB10" s="651"/>
    </row>
    <row r="11" spans="1:28" ht="16.5" x14ac:dyDescent="0.15">
      <c r="A11" s="681"/>
      <c r="D11" s="650" t="s">
        <v>637</v>
      </c>
      <c r="E11" s="653"/>
      <c r="G11" s="636"/>
      <c r="H11" s="653"/>
      <c r="I11" s="653"/>
      <c r="J11" s="653"/>
      <c r="K11" s="653"/>
      <c r="L11" s="653"/>
      <c r="M11" s="653"/>
      <c r="N11" s="653"/>
      <c r="O11" s="653"/>
      <c r="P11" s="653"/>
      <c r="Q11" s="653"/>
      <c r="R11" s="653"/>
      <c r="S11" s="653"/>
      <c r="T11" s="645"/>
      <c r="Z11" s="651"/>
      <c r="AA11" s="651"/>
      <c r="AB11" s="651"/>
    </row>
    <row r="12" spans="1:28" ht="16.5" x14ac:dyDescent="0.15">
      <c r="A12" s="681"/>
      <c r="D12" s="652"/>
      <c r="E12" s="653"/>
      <c r="G12" s="636"/>
      <c r="H12" s="653"/>
      <c r="I12" s="653"/>
      <c r="J12" s="653"/>
      <c r="K12" s="653"/>
      <c r="L12" s="653"/>
      <c r="M12" s="653"/>
      <c r="N12" s="653"/>
      <c r="O12" s="653"/>
      <c r="P12" s="653"/>
      <c r="Q12" s="653"/>
      <c r="R12" s="653"/>
      <c r="S12" s="653"/>
      <c r="T12" s="645"/>
      <c r="Z12" s="651"/>
      <c r="AA12" s="651"/>
      <c r="AB12" s="651"/>
    </row>
    <row r="13" spans="1:28" ht="20.25" thickBot="1" x14ac:dyDescent="0.2">
      <c r="A13" s="642"/>
      <c r="D13" s="652" t="s">
        <v>766</v>
      </c>
      <c r="E13" s="636"/>
      <c r="G13" s="636"/>
      <c r="H13" s="636"/>
      <c r="I13" s="636"/>
      <c r="J13" s="636"/>
      <c r="K13" s="636"/>
      <c r="L13" s="636"/>
      <c r="M13" s="636"/>
      <c r="N13" s="653"/>
      <c r="O13" s="653"/>
      <c r="P13" s="653"/>
      <c r="Q13" s="653"/>
      <c r="R13" s="636"/>
      <c r="S13" s="636"/>
      <c r="T13" s="645"/>
    </row>
    <row r="14" spans="1:28" ht="15.6" customHeight="1" x14ac:dyDescent="0.15">
      <c r="A14" s="642"/>
      <c r="D14" s="665">
        <v>1</v>
      </c>
      <c r="E14" s="794" t="s">
        <v>731</v>
      </c>
      <c r="F14" s="795"/>
      <c r="G14" s="795"/>
      <c r="H14" s="795"/>
      <c r="I14" s="795"/>
      <c r="J14" s="795"/>
      <c r="K14" s="795"/>
      <c r="L14" s="795"/>
      <c r="M14" s="792"/>
      <c r="N14" s="1621" t="s">
        <v>753</v>
      </c>
      <c r="O14" s="1622"/>
      <c r="P14" s="1622"/>
      <c r="Q14" s="1623"/>
      <c r="R14" s="636"/>
      <c r="S14" s="636"/>
      <c r="T14" s="645"/>
      <c r="Z14" s="488">
        <v>1</v>
      </c>
      <c r="AA14" s="488">
        <f>IF(OR(N14="",N14="確認して✓をご選択ください"),0,1)</f>
        <v>0</v>
      </c>
      <c r="AB14" s="488">
        <f>Z14-AA14</f>
        <v>1</v>
      </c>
    </row>
    <row r="15" spans="1:28" ht="15.6" customHeight="1" x14ac:dyDescent="0.15">
      <c r="A15" s="642"/>
      <c r="D15" s="666">
        <v>2</v>
      </c>
      <c r="E15" s="796" t="s">
        <v>613</v>
      </c>
      <c r="F15" s="797"/>
      <c r="G15" s="797"/>
      <c r="H15" s="797"/>
      <c r="I15" s="797"/>
      <c r="J15" s="797"/>
      <c r="K15" s="797"/>
      <c r="L15" s="797"/>
      <c r="M15" s="791"/>
      <c r="N15" s="1615" t="s">
        <v>753</v>
      </c>
      <c r="O15" s="1616"/>
      <c r="P15" s="1616"/>
      <c r="Q15" s="1617"/>
      <c r="R15" s="636"/>
      <c r="S15" s="636"/>
      <c r="T15" s="645"/>
      <c r="Z15" s="488">
        <v>1</v>
      </c>
      <c r="AA15" s="488">
        <f>IF(OR(N15="",N15="確認して✓をご選択ください"),0,1)</f>
        <v>0</v>
      </c>
      <c r="AB15" s="488">
        <f>Z15-AA15</f>
        <v>1</v>
      </c>
    </row>
    <row r="16" spans="1:28" ht="15.6" customHeight="1" thickBot="1" x14ac:dyDescent="0.2">
      <c r="A16" s="642"/>
      <c r="D16" s="667">
        <v>3</v>
      </c>
      <c r="E16" s="798" t="s">
        <v>710</v>
      </c>
      <c r="F16" s="799"/>
      <c r="G16" s="799"/>
      <c r="H16" s="799"/>
      <c r="I16" s="799"/>
      <c r="J16" s="799"/>
      <c r="K16" s="799"/>
      <c r="L16" s="799"/>
      <c r="M16" s="793"/>
      <c r="N16" s="1610" t="s">
        <v>753</v>
      </c>
      <c r="O16" s="1611"/>
      <c r="P16" s="1611"/>
      <c r="Q16" s="1612"/>
      <c r="R16" s="636"/>
      <c r="S16" s="636"/>
      <c r="T16" s="645"/>
      <c r="Z16" s="488">
        <v>1</v>
      </c>
      <c r="AA16" s="488">
        <f>IF(OR(N16="",N16="確認して✓をご選択ください"),0,1)</f>
        <v>0</v>
      </c>
      <c r="AB16" s="488">
        <f>Z16-AA16</f>
        <v>1</v>
      </c>
    </row>
    <row r="17" spans="1:20" x14ac:dyDescent="0.15">
      <c r="A17" s="642"/>
      <c r="B17" s="636"/>
      <c r="C17" s="636"/>
      <c r="D17" s="636"/>
      <c r="E17" s="636"/>
      <c r="F17" s="636"/>
      <c r="G17" s="636"/>
      <c r="H17" s="636"/>
      <c r="I17" s="636"/>
      <c r="J17" s="636"/>
      <c r="K17" s="636"/>
      <c r="L17" s="636"/>
      <c r="M17" s="636"/>
      <c r="N17" s="636"/>
      <c r="O17" s="636"/>
      <c r="P17" s="636"/>
      <c r="Q17" s="636"/>
      <c r="R17" s="636"/>
      <c r="S17" s="636"/>
      <c r="T17" s="645"/>
    </row>
    <row r="18" spans="1:20" x14ac:dyDescent="0.15">
      <c r="A18" s="642"/>
      <c r="B18" s="636" t="s">
        <v>604</v>
      </c>
      <c r="C18" s="636"/>
      <c r="D18" s="636"/>
      <c r="E18" s="636"/>
      <c r="F18" s="636"/>
      <c r="G18" s="636"/>
      <c r="H18" s="636"/>
      <c r="I18" s="636"/>
      <c r="J18" s="636"/>
      <c r="K18" s="636"/>
      <c r="L18" s="636"/>
      <c r="M18" s="636"/>
      <c r="N18" s="636"/>
      <c r="O18" s="636"/>
      <c r="P18" s="636"/>
      <c r="Q18" s="636"/>
      <c r="R18" s="636"/>
      <c r="S18" s="636"/>
      <c r="T18" s="645"/>
    </row>
    <row r="19" spans="1:20" x14ac:dyDescent="0.15">
      <c r="A19" s="642"/>
      <c r="B19" s="683"/>
      <c r="C19" s="684"/>
      <c r="D19" s="684"/>
      <c r="E19" s="684"/>
      <c r="F19" s="684"/>
      <c r="G19" s="684"/>
      <c r="H19" s="684"/>
      <c r="I19" s="684"/>
      <c r="J19" s="684"/>
      <c r="K19" s="684"/>
      <c r="L19" s="684"/>
      <c r="M19" s="684"/>
      <c r="N19" s="684"/>
      <c r="O19" s="684"/>
      <c r="P19" s="684"/>
      <c r="Q19" s="684"/>
      <c r="R19" s="685"/>
      <c r="S19" s="636"/>
      <c r="T19" s="645"/>
    </row>
    <row r="20" spans="1:20" x14ac:dyDescent="0.15">
      <c r="A20" s="642"/>
      <c r="B20" s="686"/>
      <c r="C20" s="636"/>
      <c r="D20" s="636"/>
      <c r="E20" s="636"/>
      <c r="F20" s="636"/>
      <c r="G20" s="636"/>
      <c r="H20" s="636"/>
      <c r="I20" s="636"/>
      <c r="J20" s="636"/>
      <c r="K20" s="636"/>
      <c r="L20" s="636"/>
      <c r="M20" s="636"/>
      <c r="N20" s="636"/>
      <c r="O20" s="636"/>
      <c r="P20" s="636"/>
      <c r="Q20" s="636"/>
      <c r="R20" s="687"/>
      <c r="S20" s="636"/>
      <c r="T20" s="645"/>
    </row>
    <row r="21" spans="1:20" x14ac:dyDescent="0.15">
      <c r="A21" s="642"/>
      <c r="B21" s="686"/>
      <c r="C21" s="636"/>
      <c r="D21" s="636"/>
      <c r="E21" s="636"/>
      <c r="F21" s="636"/>
      <c r="G21" s="636"/>
      <c r="H21" s="636"/>
      <c r="I21" s="636"/>
      <c r="J21" s="636"/>
      <c r="K21" s="636"/>
      <c r="L21" s="636"/>
      <c r="M21" s="636"/>
      <c r="N21" s="636"/>
      <c r="O21" s="636"/>
      <c r="P21" s="636"/>
      <c r="Q21" s="636"/>
      <c r="R21" s="687"/>
      <c r="S21" s="636"/>
      <c r="T21" s="645"/>
    </row>
    <row r="22" spans="1:20" x14ac:dyDescent="0.15">
      <c r="A22" s="642"/>
      <c r="B22" s="686"/>
      <c r="C22" s="636"/>
      <c r="D22" s="636"/>
      <c r="E22" s="636"/>
      <c r="F22" s="636"/>
      <c r="G22" s="636"/>
      <c r="H22" s="636"/>
      <c r="I22" s="636"/>
      <c r="J22" s="636"/>
      <c r="K22" s="636"/>
      <c r="L22" s="636"/>
      <c r="M22" s="636"/>
      <c r="N22" s="636"/>
      <c r="O22" s="636"/>
      <c r="P22" s="636"/>
      <c r="Q22" s="636"/>
      <c r="R22" s="687"/>
      <c r="S22" s="636"/>
      <c r="T22" s="645"/>
    </row>
    <row r="23" spans="1:20" x14ac:dyDescent="0.15">
      <c r="A23" s="642"/>
      <c r="B23" s="686"/>
      <c r="C23" s="636"/>
      <c r="D23" s="636"/>
      <c r="E23" s="636"/>
      <c r="F23" s="636"/>
      <c r="G23" s="636"/>
      <c r="H23" s="636"/>
      <c r="I23" s="636"/>
      <c r="J23" s="636"/>
      <c r="K23" s="636"/>
      <c r="L23" s="636"/>
      <c r="M23" s="636"/>
      <c r="N23" s="636"/>
      <c r="O23" s="636"/>
      <c r="P23" s="636"/>
      <c r="Q23" s="636"/>
      <c r="R23" s="687"/>
      <c r="S23" s="636"/>
      <c r="T23" s="645"/>
    </row>
    <row r="24" spans="1:20" x14ac:dyDescent="0.15">
      <c r="A24" s="642"/>
      <c r="B24" s="686"/>
      <c r="C24" s="636"/>
      <c r="D24" s="636"/>
      <c r="E24" s="636"/>
      <c r="F24" s="636"/>
      <c r="G24" s="636"/>
      <c r="H24" s="636"/>
      <c r="I24" s="636"/>
      <c r="J24" s="636"/>
      <c r="K24" s="636"/>
      <c r="L24" s="636"/>
      <c r="M24" s="636"/>
      <c r="N24" s="636"/>
      <c r="O24" s="636"/>
      <c r="P24" s="636"/>
      <c r="Q24" s="636"/>
      <c r="R24" s="687"/>
      <c r="S24" s="636"/>
      <c r="T24" s="645"/>
    </row>
    <row r="25" spans="1:20" x14ac:dyDescent="0.15">
      <c r="A25" s="642"/>
      <c r="B25" s="686"/>
      <c r="C25" s="636"/>
      <c r="D25" s="636"/>
      <c r="E25" s="636"/>
      <c r="F25" s="636"/>
      <c r="G25" s="636"/>
      <c r="H25" s="636"/>
      <c r="I25" s="636"/>
      <c r="J25" s="636"/>
      <c r="K25" s="636"/>
      <c r="L25" s="636"/>
      <c r="M25" s="636"/>
      <c r="N25" s="636"/>
      <c r="O25" s="636"/>
      <c r="P25" s="636"/>
      <c r="Q25" s="636"/>
      <c r="R25" s="687"/>
      <c r="S25" s="636"/>
      <c r="T25" s="645"/>
    </row>
    <row r="26" spans="1:20" x14ac:dyDescent="0.15">
      <c r="A26" s="642"/>
      <c r="B26" s="686"/>
      <c r="C26" s="636"/>
      <c r="D26" s="636"/>
      <c r="E26" s="636"/>
      <c r="F26" s="636"/>
      <c r="G26" s="636"/>
      <c r="H26" s="636"/>
      <c r="I26" s="636"/>
      <c r="J26" s="636"/>
      <c r="K26" s="636"/>
      <c r="L26" s="636"/>
      <c r="M26" s="636"/>
      <c r="N26" s="636"/>
      <c r="O26" s="636"/>
      <c r="P26" s="636"/>
      <c r="Q26" s="636"/>
      <c r="R26" s="687"/>
      <c r="S26" s="636"/>
      <c r="T26" s="645"/>
    </row>
    <row r="27" spans="1:20" x14ac:dyDescent="0.15">
      <c r="A27" s="642"/>
      <c r="B27" s="686"/>
      <c r="C27" s="636"/>
      <c r="D27" s="636"/>
      <c r="E27" s="636"/>
      <c r="F27" s="636"/>
      <c r="G27" s="636"/>
      <c r="H27" s="636"/>
      <c r="I27" s="636"/>
      <c r="J27" s="636"/>
      <c r="K27" s="636"/>
      <c r="L27" s="636"/>
      <c r="M27" s="636"/>
      <c r="N27" s="636"/>
      <c r="O27" s="636"/>
      <c r="P27" s="636"/>
      <c r="Q27" s="636"/>
      <c r="R27" s="687"/>
      <c r="S27" s="636"/>
      <c r="T27" s="645"/>
    </row>
    <row r="28" spans="1:20" x14ac:dyDescent="0.15">
      <c r="A28" s="642"/>
      <c r="B28" s="686"/>
      <c r="C28" s="636"/>
      <c r="D28" s="636"/>
      <c r="E28" s="636"/>
      <c r="F28" s="636"/>
      <c r="G28" s="636"/>
      <c r="H28" s="636"/>
      <c r="I28" s="636"/>
      <c r="J28" s="636"/>
      <c r="K28" s="636"/>
      <c r="L28" s="636"/>
      <c r="M28" s="636"/>
      <c r="N28" s="636"/>
      <c r="O28" s="636"/>
      <c r="P28" s="636"/>
      <c r="Q28" s="636"/>
      <c r="R28" s="687"/>
      <c r="S28" s="636"/>
      <c r="T28" s="645"/>
    </row>
    <row r="29" spans="1:20" x14ac:dyDescent="0.15">
      <c r="A29" s="642"/>
      <c r="B29" s="686"/>
      <c r="C29" s="636"/>
      <c r="D29" s="636"/>
      <c r="E29" s="636"/>
      <c r="F29" s="636"/>
      <c r="G29" s="636"/>
      <c r="H29" s="636"/>
      <c r="I29" s="636"/>
      <c r="J29" s="636"/>
      <c r="K29" s="636"/>
      <c r="L29" s="636"/>
      <c r="M29" s="636"/>
      <c r="N29" s="636"/>
      <c r="O29" s="636"/>
      <c r="P29" s="636"/>
      <c r="Q29" s="636"/>
      <c r="R29" s="687"/>
      <c r="S29" s="636"/>
      <c r="T29" s="645"/>
    </row>
    <row r="30" spans="1:20" x14ac:dyDescent="0.15">
      <c r="A30" s="642"/>
      <c r="B30" s="686"/>
      <c r="C30" s="636"/>
      <c r="D30" s="636"/>
      <c r="E30" s="636"/>
      <c r="F30" s="636"/>
      <c r="G30" s="636"/>
      <c r="H30" s="636"/>
      <c r="I30" s="636"/>
      <c r="J30" s="636"/>
      <c r="K30" s="636"/>
      <c r="L30" s="636"/>
      <c r="M30" s="636"/>
      <c r="N30" s="636"/>
      <c r="O30" s="636"/>
      <c r="P30" s="636"/>
      <c r="Q30" s="636"/>
      <c r="R30" s="687"/>
      <c r="S30" s="636"/>
      <c r="T30" s="645"/>
    </row>
    <row r="31" spans="1:20" x14ac:dyDescent="0.15">
      <c r="A31" s="642"/>
      <c r="B31" s="686"/>
      <c r="C31" s="636"/>
      <c r="D31" s="636"/>
      <c r="E31" s="636"/>
      <c r="F31" s="636"/>
      <c r="G31" s="636"/>
      <c r="H31" s="636"/>
      <c r="I31" s="636"/>
      <c r="J31" s="636"/>
      <c r="K31" s="636"/>
      <c r="L31" s="636"/>
      <c r="M31" s="636"/>
      <c r="N31" s="636"/>
      <c r="O31" s="636"/>
      <c r="P31" s="636"/>
      <c r="Q31" s="636"/>
      <c r="R31" s="687"/>
      <c r="S31" s="636"/>
      <c r="T31" s="645"/>
    </row>
    <row r="32" spans="1:20" x14ac:dyDescent="0.15">
      <c r="A32" s="642"/>
      <c r="B32" s="686"/>
      <c r="C32" s="636"/>
      <c r="D32" s="636"/>
      <c r="E32" s="636"/>
      <c r="F32" s="636"/>
      <c r="G32" s="636"/>
      <c r="H32" s="636"/>
      <c r="I32" s="636"/>
      <c r="J32" s="636"/>
      <c r="K32" s="636"/>
      <c r="L32" s="636"/>
      <c r="M32" s="636"/>
      <c r="N32" s="636"/>
      <c r="O32" s="636"/>
      <c r="P32" s="636"/>
      <c r="Q32" s="636"/>
      <c r="R32" s="687"/>
      <c r="S32" s="636"/>
      <c r="T32" s="645"/>
    </row>
    <row r="33" spans="1:20" x14ac:dyDescent="0.15">
      <c r="A33" s="642"/>
      <c r="B33" s="686"/>
      <c r="C33" s="636"/>
      <c r="D33" s="636"/>
      <c r="E33" s="636"/>
      <c r="F33" s="636"/>
      <c r="G33" s="636"/>
      <c r="H33" s="636"/>
      <c r="I33" s="636"/>
      <c r="J33" s="636"/>
      <c r="K33" s="636"/>
      <c r="L33" s="636"/>
      <c r="M33" s="636"/>
      <c r="N33" s="636"/>
      <c r="O33" s="636"/>
      <c r="P33" s="636"/>
      <c r="Q33" s="636"/>
      <c r="R33" s="687"/>
      <c r="S33" s="636"/>
      <c r="T33" s="645"/>
    </row>
    <row r="34" spans="1:20" x14ac:dyDescent="0.15">
      <c r="A34" s="642"/>
      <c r="B34" s="686"/>
      <c r="C34" s="636"/>
      <c r="D34" s="636"/>
      <c r="E34" s="636"/>
      <c r="F34" s="636"/>
      <c r="G34" s="636"/>
      <c r="H34" s="636"/>
      <c r="I34" s="636"/>
      <c r="J34" s="636"/>
      <c r="K34" s="636"/>
      <c r="L34" s="636"/>
      <c r="M34" s="636"/>
      <c r="N34" s="636"/>
      <c r="O34" s="636"/>
      <c r="P34" s="636"/>
      <c r="Q34" s="636"/>
      <c r="R34" s="687"/>
      <c r="S34" s="636"/>
      <c r="T34" s="645"/>
    </row>
    <row r="35" spans="1:20" x14ac:dyDescent="0.15">
      <c r="A35" s="642"/>
      <c r="B35" s="686"/>
      <c r="C35" s="636"/>
      <c r="D35" s="636"/>
      <c r="E35" s="636"/>
      <c r="F35" s="636"/>
      <c r="G35" s="636"/>
      <c r="H35" s="636"/>
      <c r="I35" s="636"/>
      <c r="J35" s="636"/>
      <c r="K35" s="636"/>
      <c r="L35" s="636"/>
      <c r="M35" s="636"/>
      <c r="N35" s="636"/>
      <c r="O35" s="636"/>
      <c r="P35" s="636"/>
      <c r="Q35" s="636"/>
      <c r="R35" s="687"/>
      <c r="S35" s="636"/>
      <c r="T35" s="645"/>
    </row>
    <row r="36" spans="1:20" x14ac:dyDescent="0.15">
      <c r="A36" s="642"/>
      <c r="B36" s="686"/>
      <c r="C36" s="636"/>
      <c r="D36" s="636"/>
      <c r="E36" s="636"/>
      <c r="F36" s="636"/>
      <c r="G36" s="636"/>
      <c r="H36" s="636"/>
      <c r="I36" s="636"/>
      <c r="J36" s="636"/>
      <c r="K36" s="636"/>
      <c r="L36" s="636"/>
      <c r="M36" s="636"/>
      <c r="N36" s="636"/>
      <c r="O36" s="636"/>
      <c r="P36" s="636"/>
      <c r="Q36" s="636"/>
      <c r="R36" s="687"/>
      <c r="S36" s="636"/>
      <c r="T36" s="645"/>
    </row>
    <row r="37" spans="1:20" x14ac:dyDescent="0.15">
      <c r="A37" s="642"/>
      <c r="B37" s="686"/>
      <c r="C37" s="636"/>
      <c r="D37" s="636"/>
      <c r="E37" s="636"/>
      <c r="F37" s="636"/>
      <c r="G37" s="636"/>
      <c r="H37" s="636"/>
      <c r="I37" s="636"/>
      <c r="J37" s="636"/>
      <c r="K37" s="636"/>
      <c r="L37" s="636"/>
      <c r="M37" s="636"/>
      <c r="N37" s="636"/>
      <c r="O37" s="636"/>
      <c r="P37" s="636"/>
      <c r="Q37" s="636"/>
      <c r="R37" s="687"/>
      <c r="S37" s="636"/>
      <c r="T37" s="645"/>
    </row>
    <row r="38" spans="1:20" x14ac:dyDescent="0.15">
      <c r="A38" s="642"/>
      <c r="B38" s="686"/>
      <c r="C38" s="636"/>
      <c r="D38" s="636"/>
      <c r="E38" s="636"/>
      <c r="F38" s="636"/>
      <c r="G38" s="636"/>
      <c r="H38" s="636"/>
      <c r="I38" s="636"/>
      <c r="J38" s="636"/>
      <c r="K38" s="636"/>
      <c r="L38" s="636"/>
      <c r="M38" s="636"/>
      <c r="N38" s="636"/>
      <c r="O38" s="636"/>
      <c r="P38" s="636"/>
      <c r="Q38" s="636"/>
      <c r="R38" s="687"/>
      <c r="S38" s="636"/>
      <c r="T38" s="645"/>
    </row>
    <row r="39" spans="1:20" x14ac:dyDescent="0.15">
      <c r="A39" s="642"/>
      <c r="B39" s="686"/>
      <c r="C39" s="636"/>
      <c r="D39" s="636"/>
      <c r="E39" s="636"/>
      <c r="F39" s="636"/>
      <c r="G39" s="636"/>
      <c r="H39" s="636"/>
      <c r="I39" s="636"/>
      <c r="J39" s="636"/>
      <c r="K39" s="636"/>
      <c r="L39" s="636"/>
      <c r="M39" s="636"/>
      <c r="N39" s="636"/>
      <c r="O39" s="636"/>
      <c r="P39" s="636"/>
      <c r="Q39" s="636"/>
      <c r="R39" s="687"/>
      <c r="S39" s="636"/>
      <c r="T39" s="645"/>
    </row>
    <row r="40" spans="1:20" x14ac:dyDescent="0.15">
      <c r="A40" s="642"/>
      <c r="B40" s="686"/>
      <c r="C40" s="636"/>
      <c r="D40" s="636"/>
      <c r="E40" s="636"/>
      <c r="F40" s="636"/>
      <c r="G40" s="636"/>
      <c r="H40" s="636"/>
      <c r="I40" s="636"/>
      <c r="J40" s="636"/>
      <c r="K40" s="636"/>
      <c r="L40" s="636"/>
      <c r="M40" s="636"/>
      <c r="N40" s="636"/>
      <c r="O40" s="636"/>
      <c r="P40" s="636"/>
      <c r="Q40" s="636"/>
      <c r="R40" s="687"/>
      <c r="S40" s="636"/>
      <c r="T40" s="645"/>
    </row>
    <row r="41" spans="1:20" x14ac:dyDescent="0.15">
      <c r="A41" s="642"/>
      <c r="B41" s="686"/>
      <c r="C41" s="636"/>
      <c r="D41" s="636"/>
      <c r="E41" s="636"/>
      <c r="F41" s="636"/>
      <c r="G41" s="636"/>
      <c r="H41" s="636"/>
      <c r="I41" s="636"/>
      <c r="J41" s="636"/>
      <c r="K41" s="636"/>
      <c r="L41" s="636"/>
      <c r="M41" s="636"/>
      <c r="N41" s="636"/>
      <c r="O41" s="636"/>
      <c r="P41" s="636"/>
      <c r="Q41" s="636"/>
      <c r="R41" s="687"/>
      <c r="S41" s="636"/>
      <c r="T41" s="645"/>
    </row>
    <row r="42" spans="1:20" x14ac:dyDescent="0.15">
      <c r="A42" s="642"/>
      <c r="B42" s="686"/>
      <c r="C42" s="636"/>
      <c r="D42" s="636"/>
      <c r="E42" s="636"/>
      <c r="F42" s="636"/>
      <c r="G42" s="636"/>
      <c r="H42" s="636"/>
      <c r="I42" s="636"/>
      <c r="J42" s="636"/>
      <c r="K42" s="636"/>
      <c r="L42" s="636"/>
      <c r="M42" s="636"/>
      <c r="N42" s="636"/>
      <c r="O42" s="636"/>
      <c r="P42" s="636"/>
      <c r="Q42" s="636"/>
      <c r="R42" s="687"/>
      <c r="S42" s="636"/>
      <c r="T42" s="645"/>
    </row>
    <row r="43" spans="1:20" x14ac:dyDescent="0.15">
      <c r="A43" s="642"/>
      <c r="B43" s="686"/>
      <c r="C43" s="636"/>
      <c r="D43" s="636"/>
      <c r="E43" s="636"/>
      <c r="F43" s="636"/>
      <c r="G43" s="636"/>
      <c r="H43" s="636"/>
      <c r="I43" s="636"/>
      <c r="J43" s="636"/>
      <c r="K43" s="636"/>
      <c r="L43" s="636"/>
      <c r="M43" s="636"/>
      <c r="N43" s="636"/>
      <c r="O43" s="636"/>
      <c r="P43" s="636"/>
      <c r="Q43" s="636"/>
      <c r="R43" s="687"/>
      <c r="S43" s="636"/>
      <c r="T43" s="645"/>
    </row>
    <row r="44" spans="1:20" x14ac:dyDescent="0.15">
      <c r="A44" s="642"/>
      <c r="B44" s="686"/>
      <c r="C44" s="636"/>
      <c r="D44" s="636"/>
      <c r="E44" s="636"/>
      <c r="F44" s="636"/>
      <c r="G44" s="636"/>
      <c r="H44" s="636"/>
      <c r="I44" s="636"/>
      <c r="J44" s="636"/>
      <c r="K44" s="636"/>
      <c r="L44" s="636"/>
      <c r="M44" s="636"/>
      <c r="N44" s="636"/>
      <c r="O44" s="636"/>
      <c r="P44" s="636"/>
      <c r="Q44" s="636"/>
      <c r="R44" s="687"/>
      <c r="S44" s="636"/>
      <c r="T44" s="645"/>
    </row>
    <row r="45" spans="1:20" x14ac:dyDescent="0.15">
      <c r="A45" s="642"/>
      <c r="B45" s="686"/>
      <c r="C45" s="636"/>
      <c r="D45" s="636"/>
      <c r="E45" s="636"/>
      <c r="F45" s="636"/>
      <c r="G45" s="636"/>
      <c r="H45" s="636"/>
      <c r="I45" s="636"/>
      <c r="J45" s="636"/>
      <c r="K45" s="636"/>
      <c r="L45" s="636"/>
      <c r="M45" s="636"/>
      <c r="N45" s="636"/>
      <c r="O45" s="636"/>
      <c r="P45" s="636"/>
      <c r="Q45" s="636"/>
      <c r="R45" s="687"/>
      <c r="S45" s="636"/>
      <c r="T45" s="645"/>
    </row>
    <row r="46" spans="1:20" x14ac:dyDescent="0.15">
      <c r="A46" s="642"/>
      <c r="B46" s="686"/>
      <c r="C46" s="636"/>
      <c r="D46" s="636"/>
      <c r="E46" s="636"/>
      <c r="F46" s="636"/>
      <c r="G46" s="636"/>
      <c r="H46" s="636"/>
      <c r="I46" s="636"/>
      <c r="J46" s="636"/>
      <c r="K46" s="636"/>
      <c r="L46" s="636"/>
      <c r="M46" s="636"/>
      <c r="N46" s="636"/>
      <c r="O46" s="636"/>
      <c r="P46" s="636"/>
      <c r="Q46" s="636"/>
      <c r="R46" s="687"/>
      <c r="S46" s="636"/>
      <c r="T46" s="645"/>
    </row>
    <row r="47" spans="1:20" x14ac:dyDescent="0.15">
      <c r="A47" s="642"/>
      <c r="B47" s="686"/>
      <c r="C47" s="636"/>
      <c r="D47" s="636"/>
      <c r="E47" s="636"/>
      <c r="F47" s="636"/>
      <c r="G47" s="636"/>
      <c r="H47" s="636"/>
      <c r="I47" s="636"/>
      <c r="J47" s="636"/>
      <c r="K47" s="636"/>
      <c r="L47" s="636"/>
      <c r="M47" s="636"/>
      <c r="N47" s="636"/>
      <c r="O47" s="636"/>
      <c r="P47" s="636"/>
      <c r="Q47" s="636"/>
      <c r="R47" s="687"/>
      <c r="S47" s="636"/>
      <c r="T47" s="645"/>
    </row>
    <row r="48" spans="1:20" x14ac:dyDescent="0.15">
      <c r="A48" s="642"/>
      <c r="B48" s="686"/>
      <c r="C48" s="636"/>
      <c r="D48" s="636"/>
      <c r="E48" s="636"/>
      <c r="F48" s="636"/>
      <c r="G48" s="636"/>
      <c r="H48" s="636"/>
      <c r="I48" s="636"/>
      <c r="J48" s="636"/>
      <c r="K48" s="636"/>
      <c r="L48" s="636"/>
      <c r="M48" s="636"/>
      <c r="N48" s="636"/>
      <c r="O48" s="636"/>
      <c r="P48" s="636"/>
      <c r="Q48" s="636"/>
      <c r="R48" s="687"/>
      <c r="S48" s="636"/>
      <c r="T48" s="645"/>
    </row>
    <row r="49" spans="1:28" x14ac:dyDescent="0.15">
      <c r="A49" s="642"/>
      <c r="B49" s="686"/>
      <c r="C49" s="636"/>
      <c r="D49" s="636"/>
      <c r="E49" s="636"/>
      <c r="F49" s="636"/>
      <c r="G49" s="636"/>
      <c r="H49" s="636"/>
      <c r="I49" s="636"/>
      <c r="J49" s="636"/>
      <c r="K49" s="636"/>
      <c r="L49" s="636"/>
      <c r="M49" s="636"/>
      <c r="N49" s="636"/>
      <c r="O49" s="636"/>
      <c r="P49" s="636"/>
      <c r="Q49" s="636"/>
      <c r="R49" s="687"/>
      <c r="S49" s="636"/>
      <c r="T49" s="645"/>
    </row>
    <row r="50" spans="1:28" x14ac:dyDescent="0.15">
      <c r="A50" s="642"/>
      <c r="B50" s="688"/>
      <c r="C50" s="643"/>
      <c r="D50" s="643"/>
      <c r="E50" s="643"/>
      <c r="F50" s="643"/>
      <c r="G50" s="643"/>
      <c r="H50" s="643"/>
      <c r="I50" s="643"/>
      <c r="J50" s="643"/>
      <c r="K50" s="643"/>
      <c r="L50" s="643"/>
      <c r="M50" s="643"/>
      <c r="N50" s="643"/>
      <c r="O50" s="643"/>
      <c r="P50" s="643"/>
      <c r="Q50" s="643"/>
      <c r="R50" s="689"/>
      <c r="S50" s="636"/>
      <c r="T50" s="645"/>
    </row>
    <row r="51" spans="1:28" ht="14.25" thickBot="1" x14ac:dyDescent="0.2">
      <c r="A51" s="642"/>
      <c r="B51" s="636"/>
      <c r="C51" s="636"/>
      <c r="D51" s="636"/>
      <c r="E51" s="636"/>
      <c r="F51" s="636"/>
      <c r="G51" s="636"/>
      <c r="H51" s="636"/>
      <c r="I51" s="636"/>
      <c r="J51" s="636"/>
      <c r="K51" s="636"/>
      <c r="L51" s="636"/>
      <c r="M51" s="636"/>
      <c r="N51" s="636"/>
      <c r="O51" s="636"/>
      <c r="P51" s="636"/>
      <c r="Q51" s="636"/>
      <c r="R51" s="636"/>
      <c r="S51" s="636"/>
      <c r="T51" s="645"/>
    </row>
    <row r="52" spans="1:28" x14ac:dyDescent="0.15">
      <c r="A52" s="642"/>
      <c r="B52" s="636"/>
      <c r="C52" s="636"/>
      <c r="D52" s="636"/>
      <c r="E52" s="636"/>
      <c r="F52" s="636"/>
      <c r="G52" s="636"/>
      <c r="H52" s="636"/>
      <c r="I52" s="636"/>
      <c r="J52" s="636"/>
      <c r="K52" s="636"/>
      <c r="L52" s="690"/>
      <c r="M52" s="691"/>
      <c r="N52" s="692"/>
      <c r="O52" s="690"/>
      <c r="P52" s="691"/>
      <c r="Q52" s="691"/>
      <c r="R52" s="691"/>
      <c r="S52" s="691"/>
      <c r="T52" s="692"/>
      <c r="Z52" s="651"/>
      <c r="AA52" s="651"/>
      <c r="AB52" s="651"/>
    </row>
    <row r="53" spans="1:28" ht="13.5" customHeight="1" x14ac:dyDescent="0.15">
      <c r="A53" s="642"/>
      <c r="B53" s="636"/>
      <c r="C53" s="636"/>
      <c r="D53" s="636"/>
      <c r="E53" s="636"/>
      <c r="F53" s="636"/>
      <c r="G53" s="636"/>
      <c r="H53" s="636"/>
      <c r="I53" s="636"/>
      <c r="J53" s="636"/>
      <c r="K53" s="636"/>
      <c r="L53" s="642"/>
      <c r="M53" s="636"/>
      <c r="N53" s="645"/>
      <c r="O53" s="642"/>
      <c r="P53" s="1624">
        <v>1</v>
      </c>
      <c r="Q53" s="1625" t="s">
        <v>589</v>
      </c>
      <c r="R53" s="1662"/>
      <c r="S53" s="636"/>
      <c r="T53" s="695"/>
    </row>
    <row r="54" spans="1:28" ht="13.5" customHeight="1" x14ac:dyDescent="0.15">
      <c r="A54" s="642"/>
      <c r="B54" s="636"/>
      <c r="C54" s="636"/>
      <c r="D54" s="636"/>
      <c r="E54" s="636"/>
      <c r="F54" s="636"/>
      <c r="G54" s="636"/>
      <c r="H54" s="636"/>
      <c r="I54" s="636"/>
      <c r="J54" s="636"/>
      <c r="K54" s="636"/>
      <c r="L54" s="642"/>
      <c r="M54" s="636"/>
      <c r="N54" s="645"/>
      <c r="O54" s="642"/>
      <c r="P54" s="1624"/>
      <c r="Q54" s="1625"/>
      <c r="R54" s="1662"/>
      <c r="S54" s="636"/>
      <c r="T54" s="695"/>
    </row>
    <row r="55" spans="1:28" x14ac:dyDescent="0.15">
      <c r="A55" s="642"/>
      <c r="B55" s="636"/>
      <c r="C55" s="636"/>
      <c r="D55" s="636"/>
      <c r="E55" s="636"/>
      <c r="F55" s="636"/>
      <c r="G55" s="636"/>
      <c r="H55" s="636"/>
      <c r="I55" s="636"/>
      <c r="J55" s="636"/>
      <c r="K55" s="636"/>
      <c r="L55" s="642"/>
      <c r="M55" s="653" t="s">
        <v>591</v>
      </c>
      <c r="N55" s="645"/>
      <c r="O55" s="642"/>
      <c r="P55" s="636"/>
      <c r="Q55" s="636"/>
      <c r="R55" s="636"/>
      <c r="S55" s="636"/>
      <c r="T55" s="695"/>
    </row>
    <row r="56" spans="1:28" x14ac:dyDescent="0.15">
      <c r="A56" s="642"/>
      <c r="B56" s="636"/>
      <c r="C56" s="636"/>
      <c r="D56" s="636"/>
      <c r="E56" s="636"/>
      <c r="F56" s="636"/>
      <c r="G56" s="636"/>
      <c r="H56" s="636"/>
      <c r="I56" s="636"/>
      <c r="J56" s="636"/>
      <c r="K56" s="636"/>
      <c r="L56" s="642"/>
      <c r="M56" s="636"/>
      <c r="N56" s="645"/>
      <c r="O56" s="642"/>
      <c r="P56" s="636"/>
      <c r="Q56" s="636"/>
      <c r="R56" s="636"/>
      <c r="S56" s="636"/>
      <c r="T56" s="695"/>
    </row>
    <row r="57" spans="1:28" x14ac:dyDescent="0.15">
      <c r="A57" s="642"/>
      <c r="B57" s="636"/>
      <c r="C57" s="636"/>
      <c r="D57" s="636"/>
      <c r="E57" s="636"/>
      <c r="F57" s="636"/>
      <c r="G57" s="636"/>
      <c r="H57" s="636"/>
      <c r="I57" s="636"/>
      <c r="J57" s="636"/>
      <c r="K57" s="636"/>
      <c r="L57" s="642"/>
      <c r="M57" s="636"/>
      <c r="N57" s="645"/>
      <c r="O57" s="642"/>
      <c r="P57" s="636" t="s">
        <v>614</v>
      </c>
      <c r="Q57" s="636"/>
      <c r="R57" s="636"/>
      <c r="S57" s="636"/>
      <c r="T57" s="695"/>
    </row>
    <row r="58" spans="1:28" ht="14.25" thickBot="1" x14ac:dyDescent="0.2">
      <c r="A58" s="696"/>
      <c r="B58" s="697"/>
      <c r="C58" s="697"/>
      <c r="D58" s="697"/>
      <c r="E58" s="697"/>
      <c r="F58" s="697"/>
      <c r="G58" s="697"/>
      <c r="H58" s="697"/>
      <c r="I58" s="697"/>
      <c r="J58" s="697"/>
      <c r="K58" s="697"/>
      <c r="L58" s="698"/>
      <c r="M58" s="699"/>
      <c r="N58" s="700"/>
      <c r="O58" s="698"/>
      <c r="P58" s="699"/>
      <c r="Q58" s="699"/>
      <c r="R58" s="699"/>
      <c r="S58" s="699"/>
      <c r="T58" s="700"/>
    </row>
  </sheetData>
  <sheetProtection algorithmName="SHA-512" hashValue="m9P1DtT/IC2KwiBb/v6ryjGDfqkrrJ/VAGH7Ah/GH8cnpDqEGfz7RQi6r2j3tsvGDbhrfD43pFDqfczCyx5gpA==" saltValue="sEbUauqZMsThEkN3od/Idg==" spinCount="100000" sheet="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7" priority="7" operator="equal">
      <formula>"確認して✓をご選択ください"</formula>
    </cfRule>
    <cfRule type="containsBlanks" dxfId="6" priority="8">
      <formula>LEN(TRIM(N14))=0</formula>
    </cfRule>
  </conditionalFormatting>
  <dataValidations count="2">
    <dataValidation type="list" allowBlank="1" showInputMessage="1" showErrorMessage="1" sqref="N14:N16" xr:uid="{FB36FCA8-5B37-46A5-BB8C-817F3DF7B1D9}">
      <formula1>"確認して✓をご選択ください,✓"</formula1>
    </dataValidation>
    <dataValidation type="list" allowBlank="1" showInputMessage="1" showErrorMessage="1" sqref="T14:W14" xr:uid="{039980DB-A75D-492B-84B2-DBB2D6B97DCB}">
      <formula1>#REF!</formula1>
    </dataValidation>
  </dataValidations>
  <hyperlinks>
    <hyperlink ref="R1:T1" location="おわりに!Print_Area" display="おわりに＞" xr:uid="{9CC790C5-134E-45DD-A319-856AD7DC66BC}"/>
    <hyperlink ref="A1:B1" location="入力シート!Print_Area" display="＜入力シートへ" xr:uid="{496D0126-F00E-4F49-9286-E88CEEF91E4F}"/>
    <hyperlink ref="A1" location="はじめに!A1" display="＜はじめにへ" xr:uid="{89B7DD34-C8BE-4BC4-9DC6-AB74C4E667F9}"/>
    <hyperlink ref="A1:C1" location="入力シート!A1" display="＜入力シートへ" xr:uid="{DEFB481A-62C1-4027-BB8F-96F67AF326B9}"/>
  </hyperlinks>
  <pageMargins left="0.74803149606299213" right="0.27559055118110237" top="0.27559055118110237" bottom="0.31496062992125984" header="0.19685039370078741" footer="0.19685039370078741"/>
  <pageSetup paperSize="9" scale="7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3.5" x14ac:dyDescent="0.15"/>
  <cols>
    <col min="1" max="1" width="1.875" style="713" customWidth="1"/>
    <col min="2" max="7" width="4.375" style="713" customWidth="1"/>
    <col min="8" max="31" width="5.625" style="713" customWidth="1"/>
    <col min="32" max="32" width="1.875" style="713" customWidth="1"/>
    <col min="33" max="34" width="9" style="713"/>
    <col min="35" max="37" width="9" style="713" hidden="1" customWidth="1"/>
    <col min="38" max="16384" width="9" style="713"/>
  </cols>
  <sheetData>
    <row r="1" spans="1:38" ht="20.100000000000001" customHeight="1" x14ac:dyDescent="0.15">
      <c r="A1" s="1678" t="s">
        <v>595</v>
      </c>
      <c r="B1" s="1678"/>
      <c r="C1" s="1678"/>
      <c r="D1" s="209"/>
      <c r="E1" s="1111"/>
      <c r="F1" s="1111"/>
      <c r="G1" s="1111"/>
      <c r="H1" s="1111"/>
      <c r="K1" s="714" t="s">
        <v>636</v>
      </c>
      <c r="L1" s="715"/>
      <c r="M1" s="716"/>
      <c r="N1" s="715"/>
      <c r="O1" s="715"/>
      <c r="P1" s="715"/>
      <c r="Q1" s="717">
        <f>SUM(AK14)</f>
        <v>1</v>
      </c>
      <c r="R1" s="714" t="s">
        <v>1</v>
      </c>
      <c r="T1" s="715"/>
      <c r="AD1" s="1679" t="s">
        <v>371</v>
      </c>
      <c r="AE1" s="1679"/>
      <c r="AF1" s="1679"/>
      <c r="AL1" s="718"/>
    </row>
    <row r="2" spans="1:38" x14ac:dyDescent="0.15">
      <c r="A2" s="719"/>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20"/>
      <c r="AD2" s="1680" t="s">
        <v>615</v>
      </c>
      <c r="AE2" s="1680"/>
      <c r="AF2" s="720"/>
    </row>
    <row r="3" spans="1:38" ht="14.25" thickBot="1" x14ac:dyDescent="0.2">
      <c r="A3" s="719"/>
      <c r="B3" s="719"/>
      <c r="C3" s="719"/>
      <c r="D3" s="719"/>
      <c r="E3" s="719"/>
      <c r="F3" s="719"/>
      <c r="G3" s="719"/>
      <c r="H3" s="719"/>
      <c r="I3" s="719"/>
      <c r="J3" s="719"/>
      <c r="K3" s="719"/>
      <c r="L3" s="719"/>
      <c r="M3" s="721"/>
      <c r="N3" s="719"/>
      <c r="O3" s="719"/>
      <c r="P3" s="719"/>
      <c r="Q3" s="719"/>
      <c r="R3" s="721"/>
      <c r="S3" s="1681" t="s">
        <v>544</v>
      </c>
      <c r="T3" s="1681"/>
      <c r="U3" s="1681"/>
      <c r="V3" s="1681"/>
      <c r="W3" s="1681"/>
      <c r="X3" s="1681"/>
      <c r="Y3" s="1681"/>
      <c r="Z3" s="1681"/>
      <c r="AA3" s="1681"/>
      <c r="AB3" s="1681"/>
      <c r="AC3" s="1681"/>
      <c r="AD3" s="1681"/>
      <c r="AE3" s="719"/>
      <c r="AF3" s="719"/>
    </row>
    <row r="4" spans="1:38" ht="18.75" customHeight="1" x14ac:dyDescent="0.15">
      <c r="A4" s="722"/>
      <c r="B4" s="723"/>
      <c r="C4" s="723"/>
      <c r="D4" s="723"/>
      <c r="E4" s="723"/>
      <c r="F4" s="723"/>
      <c r="G4" s="723"/>
      <c r="H4" s="723"/>
      <c r="I4" s="723"/>
      <c r="J4" s="723"/>
      <c r="K4" s="723"/>
      <c r="L4" s="723"/>
      <c r="M4" s="723"/>
      <c r="N4" s="723"/>
      <c r="O4" s="723"/>
      <c r="P4" s="723"/>
      <c r="Q4" s="723"/>
      <c r="R4" s="723"/>
      <c r="S4" s="723"/>
      <c r="T4" s="723"/>
      <c r="U4" s="723"/>
      <c r="V4" s="723"/>
      <c r="W4" s="723"/>
      <c r="X4" s="1598" t="str">
        <f>IF(入力シート!E10="","",入力シート!E10)</f>
        <v/>
      </c>
      <c r="Y4" s="1598"/>
      <c r="Z4" s="1598"/>
      <c r="AA4" s="1598"/>
      <c r="AB4" s="1598"/>
      <c r="AC4" s="1598"/>
      <c r="AD4" s="1598"/>
      <c r="AE4" s="1598"/>
      <c r="AF4" s="724"/>
    </row>
    <row r="5" spans="1:38" ht="22.5" customHeight="1" x14ac:dyDescent="0.15">
      <c r="A5" s="725"/>
      <c r="B5" s="719"/>
      <c r="C5" s="719"/>
      <c r="D5" s="719"/>
      <c r="E5" s="719"/>
      <c r="F5" s="719"/>
      <c r="G5" s="719"/>
      <c r="H5" s="719"/>
      <c r="I5" s="719"/>
      <c r="J5" s="719"/>
      <c r="K5" s="719"/>
      <c r="L5" s="719"/>
      <c r="M5" s="719"/>
      <c r="N5" s="719"/>
      <c r="O5" s="719"/>
      <c r="P5" s="719"/>
      <c r="Q5" s="719"/>
      <c r="R5" s="719"/>
      <c r="S5" s="719"/>
      <c r="T5" s="719"/>
      <c r="U5" s="719"/>
      <c r="V5" s="719"/>
      <c r="W5" s="719"/>
      <c r="X5" s="1691" t="s">
        <v>545</v>
      </c>
      <c r="Y5" s="1691"/>
      <c r="Z5" s="1691"/>
      <c r="AA5" s="1691"/>
      <c r="AB5" s="1690" t="str">
        <f>IF(入力シート!E19="","",入力シート!E19)</f>
        <v/>
      </c>
      <c r="AC5" s="1690"/>
      <c r="AD5" s="1690"/>
      <c r="AE5" s="1690"/>
      <c r="AF5" s="726"/>
    </row>
    <row r="6" spans="1:38" ht="14.25" x14ac:dyDescent="0.15">
      <c r="A6" s="1667" t="s">
        <v>616</v>
      </c>
      <c r="B6" s="1668"/>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728"/>
      <c r="AF6" s="726"/>
    </row>
    <row r="7" spans="1:38" ht="14.25" x14ac:dyDescent="0.15">
      <c r="A7" s="727"/>
      <c r="B7" s="728"/>
      <c r="C7" s="728"/>
      <c r="D7" s="728"/>
      <c r="E7" s="728"/>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6"/>
    </row>
    <row r="8" spans="1:38" ht="16.5" x14ac:dyDescent="0.15">
      <c r="A8" s="729"/>
      <c r="B8" s="730"/>
      <c r="C8" s="733" t="s">
        <v>617</v>
      </c>
      <c r="D8" s="731"/>
      <c r="E8" s="730"/>
      <c r="F8" s="719"/>
      <c r="G8" s="719"/>
      <c r="H8" s="719"/>
      <c r="I8" s="719"/>
      <c r="J8" s="730"/>
      <c r="K8" s="730"/>
      <c r="L8" s="730"/>
      <c r="M8" s="730"/>
      <c r="N8" s="730"/>
      <c r="O8" s="730"/>
      <c r="P8" s="730"/>
      <c r="Q8" s="730"/>
      <c r="R8" s="730"/>
      <c r="S8" s="730"/>
      <c r="T8" s="730"/>
      <c r="U8" s="730"/>
      <c r="V8" s="730"/>
      <c r="W8" s="730"/>
      <c r="X8" s="730"/>
      <c r="Y8" s="730"/>
      <c r="Z8" s="730"/>
      <c r="AA8" s="730"/>
      <c r="AB8" s="730"/>
      <c r="AC8" s="730"/>
      <c r="AD8" s="730"/>
      <c r="AE8" s="730"/>
      <c r="AF8" s="726"/>
    </row>
    <row r="9" spans="1:38" ht="16.5" x14ac:dyDescent="0.15">
      <c r="A9" s="732"/>
      <c r="B9" s="728"/>
      <c r="C9" s="733" t="s">
        <v>641</v>
      </c>
      <c r="D9" s="731"/>
      <c r="E9" s="728"/>
      <c r="F9" s="719"/>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726"/>
    </row>
    <row r="10" spans="1:38" ht="16.5" x14ac:dyDescent="0.15">
      <c r="A10" s="732"/>
      <c r="B10" s="728"/>
      <c r="C10" s="733" t="s">
        <v>642</v>
      </c>
      <c r="D10" s="731"/>
      <c r="E10" s="728"/>
      <c r="F10" s="719"/>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6"/>
    </row>
    <row r="11" spans="1:38" ht="16.5" x14ac:dyDescent="0.15">
      <c r="A11" s="732"/>
      <c r="B11" s="728"/>
      <c r="C11" s="650" t="s">
        <v>637</v>
      </c>
      <c r="D11" s="728"/>
      <c r="E11" s="728"/>
      <c r="F11" s="719"/>
      <c r="G11" s="728"/>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6"/>
    </row>
    <row r="12" spans="1:38" ht="16.5" x14ac:dyDescent="0.15">
      <c r="A12" s="732"/>
      <c r="B12" s="728"/>
      <c r="C12" s="650"/>
      <c r="D12" s="728"/>
      <c r="E12" s="728"/>
      <c r="F12" s="719"/>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c r="AD12" s="728"/>
      <c r="AE12" s="728"/>
      <c r="AF12" s="726"/>
    </row>
    <row r="13" spans="1:38" ht="20.25" thickBot="1" x14ac:dyDescent="0.2">
      <c r="A13" s="729"/>
      <c r="B13" s="730"/>
      <c r="C13" s="733" t="s">
        <v>766</v>
      </c>
      <c r="D13" s="731"/>
      <c r="E13" s="730"/>
      <c r="F13" s="719"/>
      <c r="G13" s="719"/>
      <c r="H13" s="719"/>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26"/>
      <c r="AI13" s="734" t="s">
        <v>257</v>
      </c>
      <c r="AJ13" s="734" t="s">
        <v>618</v>
      </c>
      <c r="AK13" s="734" t="s">
        <v>308</v>
      </c>
    </row>
    <row r="14" spans="1:38" ht="12.95" customHeight="1" thickBot="1" x14ac:dyDescent="0.2">
      <c r="A14" s="729"/>
      <c r="B14" s="730"/>
      <c r="C14" s="1682" t="s">
        <v>619</v>
      </c>
      <c r="D14" s="1683"/>
      <c r="E14" s="1683"/>
      <c r="F14" s="1683"/>
      <c r="G14" s="1683"/>
      <c r="H14" s="1683"/>
      <c r="I14" s="1683"/>
      <c r="J14" s="1683"/>
      <c r="K14" s="1683"/>
      <c r="L14" s="1683"/>
      <c r="M14" s="1683"/>
      <c r="N14" s="1683"/>
      <c r="O14" s="1684"/>
      <c r="P14" s="1685" t="str">
        <f>IF(入力シート!E56="","",入力シート!E56)</f>
        <v/>
      </c>
      <c r="Q14" s="1686"/>
      <c r="R14" s="1687"/>
      <c r="S14" s="1688" t="s">
        <v>620</v>
      </c>
      <c r="T14" s="1689"/>
      <c r="U14" s="1689"/>
      <c r="V14" s="1689"/>
      <c r="W14" s="1626" t="s">
        <v>753</v>
      </c>
      <c r="X14" s="1626"/>
      <c r="Y14" s="1626"/>
      <c r="Z14" s="1626"/>
      <c r="AA14" s="1626"/>
      <c r="AB14" s="1626"/>
      <c r="AC14" s="1626"/>
      <c r="AD14" s="1627"/>
      <c r="AE14" s="730"/>
      <c r="AF14" s="726"/>
      <c r="AI14" s="713">
        <v>1</v>
      </c>
      <c r="AJ14" s="713">
        <f>IF(OR(W14="",W14="確認して✓をご選択ください"),0,1)</f>
        <v>0</v>
      </c>
      <c r="AK14" s="713">
        <f>AI14-AJ14</f>
        <v>1</v>
      </c>
    </row>
    <row r="15" spans="1:38" x14ac:dyDescent="0.15">
      <c r="A15" s="729"/>
      <c r="B15" s="730"/>
      <c r="C15" s="730"/>
      <c r="D15" s="730"/>
      <c r="E15" s="730"/>
      <c r="F15" s="719"/>
      <c r="G15" s="719"/>
      <c r="H15" s="719"/>
      <c r="I15" s="719"/>
      <c r="J15" s="730"/>
      <c r="K15" s="730"/>
      <c r="L15" s="730"/>
      <c r="M15" s="730"/>
      <c r="N15" s="730"/>
      <c r="O15" s="730"/>
      <c r="P15" s="730"/>
      <c r="Q15" s="730"/>
      <c r="R15" s="730"/>
      <c r="S15" s="730"/>
      <c r="T15" s="730"/>
      <c r="U15" s="730"/>
      <c r="V15" s="730"/>
      <c r="W15" s="730"/>
      <c r="X15" s="730"/>
      <c r="Y15" s="730"/>
      <c r="Z15" s="730"/>
      <c r="AA15" s="730"/>
      <c r="AB15" s="730"/>
      <c r="AC15" s="730"/>
      <c r="AD15" s="730"/>
      <c r="AE15" s="730"/>
      <c r="AF15" s="726"/>
    </row>
    <row r="16" spans="1:38" ht="16.5" thickBot="1" x14ac:dyDescent="0.2">
      <c r="A16" s="725"/>
      <c r="B16" s="735" t="s">
        <v>621</v>
      </c>
      <c r="C16" s="719"/>
      <c r="D16" s="719"/>
      <c r="E16" s="719"/>
      <c r="F16" s="719"/>
      <c r="G16" s="719"/>
      <c r="H16" s="719"/>
      <c r="I16" s="719"/>
      <c r="J16" s="719"/>
      <c r="K16" s="719"/>
      <c r="L16" s="719"/>
      <c r="M16" s="719"/>
      <c r="N16" s="719"/>
      <c r="O16" s="719"/>
      <c r="P16" s="719"/>
      <c r="Q16" s="719"/>
      <c r="R16" s="719"/>
      <c r="S16" s="719"/>
      <c r="T16" s="719"/>
      <c r="U16" s="719"/>
      <c r="V16" s="719"/>
      <c r="W16" s="719"/>
      <c r="X16" s="719"/>
      <c r="Y16" s="719"/>
      <c r="Z16" s="719"/>
      <c r="AA16" s="719"/>
      <c r="AB16" s="719"/>
      <c r="AC16" s="719"/>
      <c r="AD16" s="719"/>
      <c r="AE16" s="719"/>
      <c r="AF16" s="726"/>
    </row>
    <row r="17" spans="1:41" x14ac:dyDescent="0.15">
      <c r="A17" s="725"/>
      <c r="B17" s="736"/>
      <c r="C17" s="737"/>
      <c r="D17" s="737"/>
      <c r="E17" s="737"/>
      <c r="F17" s="737"/>
      <c r="G17" s="738" t="s">
        <v>622</v>
      </c>
      <c r="H17" s="200"/>
      <c r="I17" s="201"/>
      <c r="J17" s="201"/>
      <c r="K17" s="202"/>
      <c r="L17" s="201"/>
      <c r="M17" s="201"/>
      <c r="N17" s="201"/>
      <c r="O17" s="201"/>
      <c r="P17" s="201"/>
      <c r="Q17" s="201"/>
      <c r="R17" s="201"/>
      <c r="S17" s="201"/>
      <c r="T17" s="201"/>
      <c r="U17" s="201"/>
      <c r="V17" s="201"/>
      <c r="W17" s="201"/>
      <c r="X17" s="201"/>
      <c r="Y17" s="201"/>
      <c r="Z17" s="201"/>
      <c r="AA17" s="201"/>
      <c r="AB17" s="201"/>
      <c r="AC17" s="201"/>
      <c r="AD17" s="201"/>
      <c r="AE17" s="203"/>
      <c r="AF17" s="726"/>
      <c r="AM17" s="734"/>
      <c r="AN17" s="734"/>
      <c r="AO17" s="734"/>
    </row>
    <row r="18" spans="1:41" ht="14.25" thickBot="1" x14ac:dyDescent="0.2">
      <c r="A18" s="725"/>
      <c r="B18" s="739"/>
      <c r="C18" s="740"/>
      <c r="D18" s="740"/>
      <c r="E18" s="740"/>
      <c r="F18" s="740"/>
      <c r="G18" s="741" t="s">
        <v>623</v>
      </c>
      <c r="H18" s="204"/>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6"/>
      <c r="AF18" s="726"/>
      <c r="AM18" s="734"/>
      <c r="AN18" s="734"/>
      <c r="AO18" s="734"/>
    </row>
    <row r="19" spans="1:41" x14ac:dyDescent="0.15">
      <c r="A19" s="725"/>
      <c r="B19" s="1692" t="s">
        <v>624</v>
      </c>
      <c r="C19" s="1693"/>
      <c r="D19" s="1693"/>
      <c r="E19" s="1693"/>
      <c r="F19" s="1693"/>
      <c r="G19" s="1694"/>
      <c r="H19" s="742"/>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4"/>
      <c r="AF19" s="726"/>
    </row>
    <row r="20" spans="1:41" x14ac:dyDescent="0.15">
      <c r="A20" s="725"/>
      <c r="B20" s="1672"/>
      <c r="C20" s="1673"/>
      <c r="D20" s="1673"/>
      <c r="E20" s="1673"/>
      <c r="F20" s="1673"/>
      <c r="G20" s="1674"/>
      <c r="H20" s="745"/>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7"/>
      <c r="AF20" s="726"/>
    </row>
    <row r="21" spans="1:41" x14ac:dyDescent="0.15">
      <c r="A21" s="725"/>
      <c r="B21" s="1675"/>
      <c r="C21" s="1676"/>
      <c r="D21" s="1676"/>
      <c r="E21" s="1676"/>
      <c r="F21" s="1676"/>
      <c r="G21" s="1677"/>
      <c r="H21" s="748"/>
      <c r="I21" s="749"/>
      <c r="J21" s="749"/>
      <c r="K21" s="749"/>
      <c r="L21" s="749"/>
      <c r="M21" s="749"/>
      <c r="N21" s="749"/>
      <c r="O21" s="749"/>
      <c r="P21" s="749"/>
      <c r="Q21" s="749"/>
      <c r="R21" s="749"/>
      <c r="S21" s="749"/>
      <c r="T21" s="749"/>
      <c r="U21" s="749"/>
      <c r="V21" s="749"/>
      <c r="W21" s="749"/>
      <c r="X21" s="749"/>
      <c r="Y21" s="749"/>
      <c r="Z21" s="749"/>
      <c r="AA21" s="749"/>
      <c r="AB21" s="749"/>
      <c r="AC21" s="749"/>
      <c r="AD21" s="749"/>
      <c r="AE21" s="750"/>
      <c r="AF21" s="726"/>
    </row>
    <row r="22" spans="1:41" x14ac:dyDescent="0.15">
      <c r="A22" s="725"/>
      <c r="B22" s="1698" t="s">
        <v>736</v>
      </c>
      <c r="C22" s="1693"/>
      <c r="D22" s="1693"/>
      <c r="E22" s="1693"/>
      <c r="F22" s="1693"/>
      <c r="G22" s="1694"/>
      <c r="H22" s="742"/>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4"/>
      <c r="AF22" s="726"/>
    </row>
    <row r="23" spans="1:41" x14ac:dyDescent="0.15">
      <c r="A23" s="725"/>
      <c r="B23" s="1672"/>
      <c r="C23" s="1673"/>
      <c r="D23" s="1673"/>
      <c r="E23" s="1673"/>
      <c r="F23" s="1673"/>
      <c r="G23" s="1674"/>
      <c r="H23" s="745"/>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7"/>
      <c r="AF23" s="726"/>
    </row>
    <row r="24" spans="1:41" x14ac:dyDescent="0.15">
      <c r="A24" s="725"/>
      <c r="B24" s="1675"/>
      <c r="C24" s="1676"/>
      <c r="D24" s="1676"/>
      <c r="E24" s="1676"/>
      <c r="F24" s="1676"/>
      <c r="G24" s="1677"/>
      <c r="H24" s="748"/>
      <c r="I24" s="749"/>
      <c r="J24" s="749"/>
      <c r="K24" s="749"/>
      <c r="L24" s="749"/>
      <c r="M24" s="749"/>
      <c r="N24" s="749"/>
      <c r="O24" s="749"/>
      <c r="P24" s="749"/>
      <c r="Q24" s="749"/>
      <c r="R24" s="749"/>
      <c r="S24" s="749"/>
      <c r="T24" s="749"/>
      <c r="U24" s="749"/>
      <c r="V24" s="749"/>
      <c r="W24" s="749"/>
      <c r="X24" s="749"/>
      <c r="Y24" s="749"/>
      <c r="Z24" s="749"/>
      <c r="AA24" s="749"/>
      <c r="AB24" s="749"/>
      <c r="AC24" s="749"/>
      <c r="AD24" s="749"/>
      <c r="AE24" s="750"/>
      <c r="AF24" s="726"/>
    </row>
    <row r="25" spans="1:41" ht="12.95" customHeight="1" x14ac:dyDescent="0.15">
      <c r="A25" s="725"/>
      <c r="B25" s="1699" t="s">
        <v>737</v>
      </c>
      <c r="C25" s="1673"/>
      <c r="D25" s="1673"/>
      <c r="E25" s="1673"/>
      <c r="F25" s="1673"/>
      <c r="G25" s="1674"/>
      <c r="H25" s="745"/>
      <c r="I25" s="746"/>
      <c r="J25" s="746"/>
      <c r="K25" s="746"/>
      <c r="L25" s="746"/>
      <c r="M25" s="746"/>
      <c r="N25" s="746"/>
      <c r="O25" s="746"/>
      <c r="P25" s="746"/>
      <c r="Q25" s="746"/>
      <c r="R25" s="746"/>
      <c r="S25" s="746"/>
      <c r="T25" s="746"/>
      <c r="U25" s="746"/>
      <c r="V25" s="746"/>
      <c r="W25" s="746"/>
      <c r="X25" s="746"/>
      <c r="Y25" s="746"/>
      <c r="Z25" s="746"/>
      <c r="AA25" s="746"/>
      <c r="AB25" s="746"/>
      <c r="AC25" s="746"/>
      <c r="AD25" s="746"/>
      <c r="AE25" s="747"/>
      <c r="AF25" s="726"/>
    </row>
    <row r="26" spans="1:41" ht="12.95" customHeight="1" x14ac:dyDescent="0.15">
      <c r="A26" s="725"/>
      <c r="B26" s="1672"/>
      <c r="C26" s="1673"/>
      <c r="D26" s="1673"/>
      <c r="E26" s="1673"/>
      <c r="F26" s="1673"/>
      <c r="G26" s="1674"/>
      <c r="H26" s="745"/>
      <c r="I26" s="746"/>
      <c r="J26" s="746"/>
      <c r="K26" s="746"/>
      <c r="L26" s="746"/>
      <c r="M26" s="746"/>
      <c r="N26" s="746"/>
      <c r="O26" s="746"/>
      <c r="P26" s="746"/>
      <c r="Q26" s="746"/>
      <c r="R26" s="746"/>
      <c r="S26" s="746"/>
      <c r="T26" s="746"/>
      <c r="U26" s="746"/>
      <c r="V26" s="746"/>
      <c r="W26" s="746"/>
      <c r="X26" s="746"/>
      <c r="Y26" s="746"/>
      <c r="Z26" s="746"/>
      <c r="AA26" s="746"/>
      <c r="AB26" s="746"/>
      <c r="AC26" s="746"/>
      <c r="AD26" s="746"/>
      <c r="AE26" s="747"/>
      <c r="AF26" s="726"/>
    </row>
    <row r="27" spans="1:41" ht="12.95" customHeight="1" thickBot="1" x14ac:dyDescent="0.2">
      <c r="A27" s="725"/>
      <c r="B27" s="1695"/>
      <c r="C27" s="1696"/>
      <c r="D27" s="1696"/>
      <c r="E27" s="1696"/>
      <c r="F27" s="1696"/>
      <c r="G27" s="1697"/>
      <c r="H27" s="751"/>
      <c r="I27" s="752"/>
      <c r="J27" s="752"/>
      <c r="K27" s="752"/>
      <c r="L27" s="752"/>
      <c r="M27" s="752"/>
      <c r="N27" s="752"/>
      <c r="O27" s="752"/>
      <c r="P27" s="752"/>
      <c r="Q27" s="752"/>
      <c r="R27" s="752"/>
      <c r="S27" s="752"/>
      <c r="T27" s="752"/>
      <c r="U27" s="752"/>
      <c r="V27" s="752"/>
      <c r="W27" s="752"/>
      <c r="X27" s="752"/>
      <c r="Y27" s="752"/>
      <c r="Z27" s="752"/>
      <c r="AA27" s="752"/>
      <c r="AB27" s="752"/>
      <c r="AC27" s="752"/>
      <c r="AD27" s="752"/>
      <c r="AE27" s="753"/>
      <c r="AF27" s="726"/>
    </row>
    <row r="28" spans="1:41" ht="12.95" customHeight="1" x14ac:dyDescent="0.15">
      <c r="A28" s="725"/>
      <c r="B28" s="1669" t="s">
        <v>625</v>
      </c>
      <c r="C28" s="1670"/>
      <c r="D28" s="1670"/>
      <c r="E28" s="1670"/>
      <c r="F28" s="1670"/>
      <c r="G28" s="1671"/>
      <c r="H28" s="754"/>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6"/>
      <c r="AF28" s="726"/>
    </row>
    <row r="29" spans="1:41" x14ac:dyDescent="0.15">
      <c r="A29" s="725"/>
      <c r="B29" s="1672"/>
      <c r="C29" s="1673"/>
      <c r="D29" s="1673"/>
      <c r="E29" s="1673"/>
      <c r="F29" s="1673"/>
      <c r="G29" s="1674"/>
      <c r="H29" s="745"/>
      <c r="I29" s="746"/>
      <c r="J29" s="746"/>
      <c r="K29" s="746"/>
      <c r="L29" s="746"/>
      <c r="M29" s="746"/>
      <c r="N29" s="746"/>
      <c r="O29" s="746"/>
      <c r="P29" s="746"/>
      <c r="Q29" s="746"/>
      <c r="R29" s="746"/>
      <c r="S29" s="746"/>
      <c r="T29" s="746"/>
      <c r="U29" s="746"/>
      <c r="V29" s="746"/>
      <c r="W29" s="746"/>
      <c r="X29" s="746"/>
      <c r="Y29" s="746"/>
      <c r="Z29" s="746"/>
      <c r="AA29" s="746"/>
      <c r="AB29" s="746"/>
      <c r="AC29" s="746"/>
      <c r="AD29" s="746"/>
      <c r="AE29" s="747"/>
      <c r="AF29" s="726"/>
    </row>
    <row r="30" spans="1:41" x14ac:dyDescent="0.15">
      <c r="A30" s="725"/>
      <c r="B30" s="1675"/>
      <c r="C30" s="1676"/>
      <c r="D30" s="1676"/>
      <c r="E30" s="1676"/>
      <c r="F30" s="1676"/>
      <c r="G30" s="1677"/>
      <c r="H30" s="748"/>
      <c r="I30" s="749"/>
      <c r="J30" s="749"/>
      <c r="K30" s="749"/>
      <c r="L30" s="749"/>
      <c r="M30" s="749"/>
      <c r="N30" s="749"/>
      <c r="O30" s="749"/>
      <c r="P30" s="749"/>
      <c r="Q30" s="749"/>
      <c r="R30" s="749"/>
      <c r="S30" s="749"/>
      <c r="T30" s="749"/>
      <c r="U30" s="749"/>
      <c r="V30" s="749"/>
      <c r="W30" s="749"/>
      <c r="X30" s="749"/>
      <c r="Y30" s="749"/>
      <c r="Z30" s="749"/>
      <c r="AA30" s="749"/>
      <c r="AB30" s="749"/>
      <c r="AC30" s="749"/>
      <c r="AD30" s="749"/>
      <c r="AE30" s="750"/>
      <c r="AF30" s="726"/>
    </row>
    <row r="31" spans="1:41" x14ac:dyDescent="0.15">
      <c r="A31" s="725"/>
      <c r="B31" s="1692" t="s">
        <v>626</v>
      </c>
      <c r="C31" s="1693"/>
      <c r="D31" s="1693"/>
      <c r="E31" s="1693"/>
      <c r="F31" s="1693"/>
      <c r="G31" s="1694"/>
      <c r="H31" s="742"/>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4"/>
      <c r="AF31" s="726"/>
    </row>
    <row r="32" spans="1:41" x14ac:dyDescent="0.15">
      <c r="A32" s="725"/>
      <c r="B32" s="1672"/>
      <c r="C32" s="1673"/>
      <c r="D32" s="1673"/>
      <c r="E32" s="1673"/>
      <c r="F32" s="1673"/>
      <c r="G32" s="1674"/>
      <c r="H32" s="745"/>
      <c r="I32" s="746"/>
      <c r="J32" s="746"/>
      <c r="K32" s="746"/>
      <c r="L32" s="746"/>
      <c r="M32" s="746"/>
      <c r="N32" s="746"/>
      <c r="O32" s="746"/>
      <c r="P32" s="746"/>
      <c r="Q32" s="746"/>
      <c r="R32" s="746"/>
      <c r="S32" s="746"/>
      <c r="T32" s="746"/>
      <c r="U32" s="746"/>
      <c r="V32" s="746"/>
      <c r="W32" s="746"/>
      <c r="X32" s="746"/>
      <c r="Y32" s="746"/>
      <c r="Z32" s="746"/>
      <c r="AA32" s="746"/>
      <c r="AB32" s="746"/>
      <c r="AC32" s="746"/>
      <c r="AD32" s="746"/>
      <c r="AE32" s="747"/>
      <c r="AF32" s="726"/>
    </row>
    <row r="33" spans="1:32" x14ac:dyDescent="0.15">
      <c r="A33" s="725"/>
      <c r="B33" s="1675"/>
      <c r="C33" s="1676"/>
      <c r="D33" s="1676"/>
      <c r="E33" s="1676"/>
      <c r="F33" s="1676"/>
      <c r="G33" s="1677"/>
      <c r="H33" s="748"/>
      <c r="I33" s="749"/>
      <c r="J33" s="749"/>
      <c r="K33" s="749"/>
      <c r="L33" s="749"/>
      <c r="M33" s="749"/>
      <c r="N33" s="749"/>
      <c r="O33" s="749"/>
      <c r="P33" s="749"/>
      <c r="Q33" s="749"/>
      <c r="R33" s="749"/>
      <c r="S33" s="749"/>
      <c r="T33" s="749"/>
      <c r="U33" s="749"/>
      <c r="V33" s="749"/>
      <c r="W33" s="749"/>
      <c r="X33" s="749"/>
      <c r="Y33" s="749"/>
      <c r="Z33" s="749"/>
      <c r="AA33" s="749"/>
      <c r="AB33" s="749"/>
      <c r="AC33" s="749"/>
      <c r="AD33" s="749"/>
      <c r="AE33" s="750"/>
      <c r="AF33" s="726"/>
    </row>
    <row r="34" spans="1:32" x14ac:dyDescent="0.15">
      <c r="A34" s="725"/>
      <c r="B34" s="1692" t="s">
        <v>627</v>
      </c>
      <c r="C34" s="1693"/>
      <c r="D34" s="1693"/>
      <c r="E34" s="1693"/>
      <c r="F34" s="1693"/>
      <c r="G34" s="1694"/>
      <c r="H34" s="742"/>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4"/>
      <c r="AF34" s="726"/>
    </row>
    <row r="35" spans="1:32" x14ac:dyDescent="0.15">
      <c r="A35" s="725"/>
      <c r="B35" s="1672"/>
      <c r="C35" s="1673"/>
      <c r="D35" s="1673"/>
      <c r="E35" s="1673"/>
      <c r="F35" s="1673"/>
      <c r="G35" s="1674"/>
      <c r="H35" s="745"/>
      <c r="I35" s="746"/>
      <c r="J35" s="746"/>
      <c r="K35" s="746"/>
      <c r="L35" s="746"/>
      <c r="M35" s="746"/>
      <c r="N35" s="746"/>
      <c r="O35" s="746"/>
      <c r="P35" s="746"/>
      <c r="Q35" s="746"/>
      <c r="R35" s="746"/>
      <c r="S35" s="746"/>
      <c r="T35" s="746"/>
      <c r="U35" s="746"/>
      <c r="V35" s="746"/>
      <c r="W35" s="746"/>
      <c r="X35" s="746"/>
      <c r="Y35" s="746"/>
      <c r="Z35" s="746"/>
      <c r="AA35" s="746"/>
      <c r="AB35" s="746"/>
      <c r="AC35" s="746"/>
      <c r="AD35" s="746"/>
      <c r="AE35" s="747"/>
      <c r="AF35" s="726"/>
    </row>
    <row r="36" spans="1:32" x14ac:dyDescent="0.15">
      <c r="A36" s="725"/>
      <c r="B36" s="1675"/>
      <c r="C36" s="1676"/>
      <c r="D36" s="1676"/>
      <c r="E36" s="1676"/>
      <c r="F36" s="1676"/>
      <c r="G36" s="1677"/>
      <c r="H36" s="748"/>
      <c r="I36" s="749"/>
      <c r="J36" s="749"/>
      <c r="K36" s="749"/>
      <c r="L36" s="749"/>
      <c r="M36" s="749"/>
      <c r="N36" s="749"/>
      <c r="O36" s="749"/>
      <c r="P36" s="749"/>
      <c r="Q36" s="749"/>
      <c r="R36" s="749"/>
      <c r="S36" s="749"/>
      <c r="T36" s="749"/>
      <c r="U36" s="749"/>
      <c r="V36" s="749"/>
      <c r="W36" s="749"/>
      <c r="X36" s="749"/>
      <c r="Y36" s="749"/>
      <c r="Z36" s="749"/>
      <c r="AA36" s="749"/>
      <c r="AB36" s="749"/>
      <c r="AC36" s="749"/>
      <c r="AD36" s="749"/>
      <c r="AE36" s="750"/>
      <c r="AF36" s="726"/>
    </row>
    <row r="37" spans="1:32" x14ac:dyDescent="0.15">
      <c r="A37" s="725"/>
      <c r="B37" s="1692" t="s">
        <v>628</v>
      </c>
      <c r="C37" s="1693"/>
      <c r="D37" s="1693"/>
      <c r="E37" s="1693"/>
      <c r="F37" s="1693"/>
      <c r="G37" s="1694"/>
      <c r="H37" s="742"/>
      <c r="I37" s="743"/>
      <c r="J37" s="743"/>
      <c r="K37" s="743"/>
      <c r="L37" s="743"/>
      <c r="M37" s="743"/>
      <c r="N37" s="743"/>
      <c r="O37" s="743"/>
      <c r="P37" s="743"/>
      <c r="Q37" s="743"/>
      <c r="R37" s="743"/>
      <c r="S37" s="743"/>
      <c r="T37" s="743"/>
      <c r="U37" s="743"/>
      <c r="V37" s="743"/>
      <c r="W37" s="743"/>
      <c r="X37" s="743"/>
      <c r="Y37" s="743"/>
      <c r="Z37" s="743"/>
      <c r="AA37" s="743"/>
      <c r="AB37" s="743"/>
      <c r="AC37" s="743"/>
      <c r="AD37" s="743"/>
      <c r="AE37" s="744"/>
      <c r="AF37" s="726"/>
    </row>
    <row r="38" spans="1:32" x14ac:dyDescent="0.15">
      <c r="A38" s="725"/>
      <c r="B38" s="1672"/>
      <c r="C38" s="1673"/>
      <c r="D38" s="1673"/>
      <c r="E38" s="1673"/>
      <c r="F38" s="1673"/>
      <c r="G38" s="1674"/>
      <c r="H38" s="745"/>
      <c r="I38" s="746"/>
      <c r="J38" s="746"/>
      <c r="K38" s="746"/>
      <c r="L38" s="746"/>
      <c r="M38" s="746"/>
      <c r="N38" s="746"/>
      <c r="O38" s="746"/>
      <c r="P38" s="746"/>
      <c r="Q38" s="746"/>
      <c r="R38" s="746"/>
      <c r="S38" s="746"/>
      <c r="T38" s="746"/>
      <c r="U38" s="746"/>
      <c r="V38" s="746"/>
      <c r="W38" s="746"/>
      <c r="X38" s="746"/>
      <c r="Y38" s="746"/>
      <c r="Z38" s="746"/>
      <c r="AA38" s="746"/>
      <c r="AB38" s="746"/>
      <c r="AC38" s="746"/>
      <c r="AD38" s="746"/>
      <c r="AE38" s="747"/>
      <c r="AF38" s="726"/>
    </row>
    <row r="39" spans="1:32" x14ac:dyDescent="0.15">
      <c r="A39" s="725"/>
      <c r="B39" s="1675"/>
      <c r="C39" s="1676"/>
      <c r="D39" s="1676"/>
      <c r="E39" s="1676"/>
      <c r="F39" s="1676"/>
      <c r="G39" s="1677"/>
      <c r="H39" s="748"/>
      <c r="I39" s="749"/>
      <c r="J39" s="749"/>
      <c r="K39" s="749"/>
      <c r="L39" s="749"/>
      <c r="M39" s="749"/>
      <c r="N39" s="749"/>
      <c r="O39" s="749"/>
      <c r="P39" s="749"/>
      <c r="Q39" s="749"/>
      <c r="R39" s="749"/>
      <c r="S39" s="749"/>
      <c r="T39" s="749"/>
      <c r="U39" s="749"/>
      <c r="V39" s="749"/>
      <c r="W39" s="749"/>
      <c r="X39" s="749"/>
      <c r="Y39" s="749"/>
      <c r="Z39" s="749"/>
      <c r="AA39" s="749"/>
      <c r="AB39" s="749"/>
      <c r="AC39" s="749"/>
      <c r="AD39" s="749"/>
      <c r="AE39" s="750"/>
      <c r="AF39" s="726"/>
    </row>
    <row r="40" spans="1:32" x14ac:dyDescent="0.15">
      <c r="A40" s="725"/>
      <c r="B40" s="1692" t="s">
        <v>629</v>
      </c>
      <c r="C40" s="1693"/>
      <c r="D40" s="1693"/>
      <c r="E40" s="1693"/>
      <c r="F40" s="1693"/>
      <c r="G40" s="1694"/>
      <c r="H40" s="742"/>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4"/>
      <c r="AF40" s="726"/>
    </row>
    <row r="41" spans="1:32" x14ac:dyDescent="0.15">
      <c r="A41" s="725"/>
      <c r="B41" s="1672"/>
      <c r="C41" s="1673"/>
      <c r="D41" s="1673"/>
      <c r="E41" s="1673"/>
      <c r="F41" s="1673"/>
      <c r="G41" s="1674"/>
      <c r="H41" s="745"/>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7"/>
      <c r="AF41" s="726"/>
    </row>
    <row r="42" spans="1:32" x14ac:dyDescent="0.15">
      <c r="A42" s="725"/>
      <c r="B42" s="1675"/>
      <c r="C42" s="1676"/>
      <c r="D42" s="1676"/>
      <c r="E42" s="1676"/>
      <c r="F42" s="1676"/>
      <c r="G42" s="1677"/>
      <c r="H42" s="748"/>
      <c r="I42" s="749"/>
      <c r="J42" s="749"/>
      <c r="K42" s="749"/>
      <c r="L42" s="749"/>
      <c r="M42" s="749"/>
      <c r="N42" s="749"/>
      <c r="O42" s="749"/>
      <c r="P42" s="749"/>
      <c r="Q42" s="749"/>
      <c r="R42" s="749"/>
      <c r="S42" s="749"/>
      <c r="T42" s="749"/>
      <c r="U42" s="749"/>
      <c r="V42" s="749"/>
      <c r="W42" s="749"/>
      <c r="X42" s="749"/>
      <c r="Y42" s="749"/>
      <c r="Z42" s="749"/>
      <c r="AA42" s="749"/>
      <c r="AB42" s="749"/>
      <c r="AC42" s="749"/>
      <c r="AD42" s="749"/>
      <c r="AE42" s="750"/>
      <c r="AF42" s="726"/>
    </row>
    <row r="43" spans="1:32" x14ac:dyDescent="0.15">
      <c r="A43" s="725"/>
      <c r="B43" s="1692" t="s">
        <v>630</v>
      </c>
      <c r="C43" s="1693"/>
      <c r="D43" s="1693"/>
      <c r="E43" s="1693"/>
      <c r="F43" s="1693"/>
      <c r="G43" s="1694"/>
      <c r="H43" s="742"/>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4"/>
      <c r="AF43" s="726"/>
    </row>
    <row r="44" spans="1:32" x14ac:dyDescent="0.15">
      <c r="A44" s="725"/>
      <c r="B44" s="1672"/>
      <c r="C44" s="1673"/>
      <c r="D44" s="1673"/>
      <c r="E44" s="1673"/>
      <c r="F44" s="1673"/>
      <c r="G44" s="1674"/>
      <c r="H44" s="745"/>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7"/>
      <c r="AF44" s="726"/>
    </row>
    <row r="45" spans="1:32" x14ac:dyDescent="0.15">
      <c r="A45" s="725"/>
      <c r="B45" s="1675"/>
      <c r="C45" s="1676"/>
      <c r="D45" s="1676"/>
      <c r="E45" s="1676"/>
      <c r="F45" s="1676"/>
      <c r="G45" s="1677"/>
      <c r="H45" s="748"/>
      <c r="I45" s="749"/>
      <c r="J45" s="749"/>
      <c r="K45" s="749"/>
      <c r="L45" s="749"/>
      <c r="M45" s="749"/>
      <c r="N45" s="749"/>
      <c r="O45" s="749"/>
      <c r="P45" s="749"/>
      <c r="Q45" s="749"/>
      <c r="R45" s="749"/>
      <c r="S45" s="749"/>
      <c r="T45" s="749"/>
      <c r="U45" s="749"/>
      <c r="V45" s="749"/>
      <c r="W45" s="749"/>
      <c r="X45" s="749"/>
      <c r="Y45" s="749"/>
      <c r="Z45" s="749"/>
      <c r="AA45" s="749"/>
      <c r="AB45" s="749"/>
      <c r="AC45" s="749"/>
      <c r="AD45" s="749"/>
      <c r="AE45" s="750"/>
      <c r="AF45" s="726"/>
    </row>
    <row r="46" spans="1:32" x14ac:dyDescent="0.15">
      <c r="A46" s="725"/>
      <c r="B46" s="1692" t="s">
        <v>631</v>
      </c>
      <c r="C46" s="1693"/>
      <c r="D46" s="1693"/>
      <c r="E46" s="1693"/>
      <c r="F46" s="1693"/>
      <c r="G46" s="1694"/>
      <c r="H46" s="745"/>
      <c r="I46" s="746"/>
      <c r="J46" s="746"/>
      <c r="K46" s="746"/>
      <c r="L46" s="746"/>
      <c r="M46" s="746"/>
      <c r="N46" s="746"/>
      <c r="O46" s="746"/>
      <c r="P46" s="746"/>
      <c r="Q46" s="746"/>
      <c r="R46" s="746"/>
      <c r="S46" s="746"/>
      <c r="T46" s="746"/>
      <c r="U46" s="746"/>
      <c r="V46" s="746"/>
      <c r="W46" s="746"/>
      <c r="X46" s="746"/>
      <c r="Y46" s="746"/>
      <c r="Z46" s="746"/>
      <c r="AA46" s="746"/>
      <c r="AB46" s="746"/>
      <c r="AC46" s="746"/>
      <c r="AD46" s="746"/>
      <c r="AE46" s="747"/>
      <c r="AF46" s="726"/>
    </row>
    <row r="47" spans="1:32" x14ac:dyDescent="0.15">
      <c r="A47" s="725"/>
      <c r="B47" s="1672"/>
      <c r="C47" s="1673"/>
      <c r="D47" s="1673"/>
      <c r="E47" s="1673"/>
      <c r="F47" s="1673"/>
      <c r="G47" s="1674"/>
      <c r="H47" s="745"/>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7"/>
      <c r="AF47" s="726"/>
    </row>
    <row r="48" spans="1:32" x14ac:dyDescent="0.15">
      <c r="A48" s="725"/>
      <c r="B48" s="1675"/>
      <c r="C48" s="1676"/>
      <c r="D48" s="1676"/>
      <c r="E48" s="1676"/>
      <c r="F48" s="1676"/>
      <c r="G48" s="1677"/>
      <c r="H48" s="745"/>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7"/>
      <c r="AF48" s="726"/>
    </row>
    <row r="49" spans="1:32" x14ac:dyDescent="0.15">
      <c r="A49" s="725"/>
      <c r="B49" s="1692" t="s">
        <v>632</v>
      </c>
      <c r="C49" s="1693"/>
      <c r="D49" s="1693"/>
      <c r="E49" s="1693"/>
      <c r="F49" s="1693"/>
      <c r="G49" s="1694"/>
      <c r="H49" s="742"/>
      <c r="I49" s="743"/>
      <c r="J49" s="743"/>
      <c r="K49" s="743"/>
      <c r="L49" s="743"/>
      <c r="M49" s="743"/>
      <c r="N49" s="743"/>
      <c r="O49" s="743"/>
      <c r="P49" s="743"/>
      <c r="Q49" s="743"/>
      <c r="R49" s="743"/>
      <c r="S49" s="743"/>
      <c r="T49" s="743"/>
      <c r="U49" s="743"/>
      <c r="V49" s="743"/>
      <c r="W49" s="743"/>
      <c r="X49" s="743"/>
      <c r="Y49" s="743"/>
      <c r="Z49" s="743"/>
      <c r="AA49" s="743"/>
      <c r="AB49" s="743"/>
      <c r="AC49" s="743"/>
      <c r="AD49" s="743"/>
      <c r="AE49" s="744"/>
      <c r="AF49" s="726"/>
    </row>
    <row r="50" spans="1:32" x14ac:dyDescent="0.15">
      <c r="A50" s="725"/>
      <c r="B50" s="1672"/>
      <c r="C50" s="1673"/>
      <c r="D50" s="1673"/>
      <c r="E50" s="1673"/>
      <c r="F50" s="1673"/>
      <c r="G50" s="1674"/>
      <c r="H50" s="745"/>
      <c r="I50" s="746"/>
      <c r="J50" s="746"/>
      <c r="K50" s="746"/>
      <c r="L50" s="746"/>
      <c r="M50" s="746"/>
      <c r="N50" s="746"/>
      <c r="O50" s="746"/>
      <c r="P50" s="746"/>
      <c r="Q50" s="746"/>
      <c r="R50" s="746"/>
      <c r="S50" s="746"/>
      <c r="T50" s="746"/>
      <c r="U50" s="746"/>
      <c r="V50" s="746"/>
      <c r="W50" s="746"/>
      <c r="X50" s="746"/>
      <c r="Y50" s="746"/>
      <c r="Z50" s="746"/>
      <c r="AA50" s="746"/>
      <c r="AB50" s="746"/>
      <c r="AC50" s="746"/>
      <c r="AD50" s="746"/>
      <c r="AE50" s="747"/>
      <c r="AF50" s="726"/>
    </row>
    <row r="51" spans="1:32" ht="14.25" thickBot="1" x14ac:dyDescent="0.2">
      <c r="A51" s="725"/>
      <c r="B51" s="1695"/>
      <c r="C51" s="1696"/>
      <c r="D51" s="1696"/>
      <c r="E51" s="1696"/>
      <c r="F51" s="1696"/>
      <c r="G51" s="1697"/>
      <c r="H51" s="751"/>
      <c r="I51" s="752"/>
      <c r="J51" s="752"/>
      <c r="K51" s="752"/>
      <c r="L51" s="752"/>
      <c r="M51" s="752"/>
      <c r="N51" s="752"/>
      <c r="O51" s="752"/>
      <c r="P51" s="752"/>
      <c r="Q51" s="752"/>
      <c r="R51" s="752"/>
      <c r="S51" s="752"/>
      <c r="T51" s="752"/>
      <c r="U51" s="752"/>
      <c r="V51" s="752"/>
      <c r="W51" s="752"/>
      <c r="X51" s="752"/>
      <c r="Y51" s="752"/>
      <c r="Z51" s="752"/>
      <c r="AA51" s="752"/>
      <c r="AB51" s="752"/>
      <c r="AC51" s="752"/>
      <c r="AD51" s="752"/>
      <c r="AE51" s="753"/>
      <c r="AF51" s="726"/>
    </row>
    <row r="52" spans="1:32" x14ac:dyDescent="0.15">
      <c r="A52" s="725"/>
      <c r="B52" s="719"/>
      <c r="C52" s="719"/>
      <c r="D52" s="719"/>
      <c r="E52" s="719"/>
      <c r="F52" s="719"/>
      <c r="G52" s="719"/>
      <c r="H52" s="719"/>
      <c r="I52" s="719"/>
      <c r="J52" s="719"/>
      <c r="K52" s="719"/>
      <c r="L52" s="719"/>
      <c r="M52" s="719"/>
      <c r="N52" s="719"/>
      <c r="O52" s="719"/>
      <c r="P52" s="719"/>
      <c r="Q52" s="719"/>
      <c r="R52" s="719"/>
      <c r="S52" s="719"/>
      <c r="T52" s="719"/>
      <c r="U52" s="719"/>
      <c r="V52" s="719"/>
      <c r="W52" s="719"/>
      <c r="X52" s="719"/>
      <c r="Y52" s="719"/>
      <c r="Z52" s="719"/>
      <c r="AA52" s="719"/>
      <c r="AB52" s="719"/>
      <c r="AC52" s="719"/>
      <c r="AD52" s="719"/>
      <c r="AE52" s="719"/>
      <c r="AF52" s="726"/>
    </row>
    <row r="53" spans="1:32" x14ac:dyDescent="0.15">
      <c r="A53" s="725"/>
      <c r="B53" s="719"/>
      <c r="C53" s="719"/>
      <c r="D53" s="719"/>
      <c r="E53" s="719"/>
      <c r="F53" s="719"/>
      <c r="G53" s="719"/>
      <c r="H53" s="719"/>
      <c r="I53" s="719"/>
      <c r="J53" s="719"/>
      <c r="K53" s="719"/>
      <c r="L53" s="719"/>
      <c r="M53" s="719"/>
      <c r="N53" s="719"/>
      <c r="O53" s="719"/>
      <c r="P53" s="719"/>
      <c r="Q53" s="719"/>
      <c r="R53" s="719"/>
      <c r="S53" s="719"/>
      <c r="T53" s="719"/>
      <c r="U53" s="719"/>
      <c r="V53" s="719"/>
      <c r="W53" s="719"/>
      <c r="X53" s="719"/>
      <c r="Y53" s="719"/>
      <c r="Z53" s="719"/>
      <c r="AA53" s="719"/>
      <c r="AB53" s="719"/>
      <c r="AC53" s="719"/>
      <c r="AD53" s="719"/>
      <c r="AE53" s="719"/>
      <c r="AF53" s="726"/>
    </row>
    <row r="54" spans="1:32" x14ac:dyDescent="0.15">
      <c r="A54" s="725"/>
      <c r="B54" s="719"/>
      <c r="C54" s="719"/>
      <c r="D54" s="719"/>
      <c r="E54" s="719"/>
      <c r="F54" s="719"/>
      <c r="G54" s="719"/>
      <c r="H54" s="719"/>
      <c r="I54" s="719"/>
      <c r="J54" s="719"/>
      <c r="K54" s="719"/>
      <c r="L54" s="719"/>
      <c r="M54" s="719"/>
      <c r="N54" s="719"/>
      <c r="O54" s="719"/>
      <c r="P54" s="719"/>
      <c r="Q54" s="719"/>
      <c r="R54" s="719"/>
      <c r="S54" s="719"/>
      <c r="T54" s="719"/>
      <c r="U54" s="719"/>
      <c r="V54" s="719"/>
      <c r="W54" s="719"/>
      <c r="X54" s="719"/>
      <c r="Y54" s="719"/>
      <c r="Z54" s="719"/>
      <c r="AA54" s="719"/>
      <c r="AB54" s="719"/>
      <c r="AC54" s="719"/>
      <c r="AD54" s="719"/>
      <c r="AE54" s="719"/>
      <c r="AF54" s="726"/>
    </row>
    <row r="55" spans="1:32" x14ac:dyDescent="0.15">
      <c r="A55" s="725"/>
      <c r="B55" s="719"/>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26"/>
    </row>
    <row r="56" spans="1:32" ht="14.25" thickBot="1" x14ac:dyDescent="0.2">
      <c r="A56" s="739"/>
      <c r="B56" s="740"/>
      <c r="C56" s="740"/>
      <c r="D56" s="740"/>
      <c r="E56" s="740"/>
      <c r="F56" s="740"/>
      <c r="G56" s="740"/>
      <c r="H56" s="740"/>
      <c r="I56" s="740"/>
      <c r="J56" s="740"/>
      <c r="K56" s="740"/>
      <c r="L56" s="740"/>
      <c r="M56" s="740"/>
      <c r="N56" s="740"/>
      <c r="O56" s="740"/>
      <c r="P56" s="740"/>
      <c r="Q56" s="740"/>
      <c r="R56" s="740"/>
      <c r="S56" s="740"/>
      <c r="T56" s="740"/>
      <c r="U56" s="740"/>
      <c r="V56" s="740"/>
      <c r="W56" s="740"/>
      <c r="X56" s="740"/>
      <c r="Y56" s="740"/>
      <c r="Z56" s="740"/>
      <c r="AA56" s="740"/>
      <c r="AB56" s="740"/>
      <c r="AC56" s="740"/>
      <c r="AD56" s="740"/>
      <c r="AE56" s="740"/>
      <c r="AF56" s="757"/>
    </row>
  </sheetData>
  <sheetProtection formatColumns="0" formatRows="0" insertColumns="0" insertRows="0" deleteColumns="0" deleteRows="0"/>
  <mergeCells count="24">
    <mergeCell ref="B49:G51"/>
    <mergeCell ref="B19:G21"/>
    <mergeCell ref="B43:G45"/>
    <mergeCell ref="B46:G48"/>
    <mergeCell ref="B31:G33"/>
    <mergeCell ref="B22:G24"/>
    <mergeCell ref="B25:G27"/>
    <mergeCell ref="B34:G36"/>
    <mergeCell ref="B37:G39"/>
    <mergeCell ref="B40:G42"/>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EA0C9D2B-C1AD-4EEF-8930-6A4DDF748436}">
      <formula1>"確認して✓をご選択ください,✓"</formula1>
    </dataValidation>
  </dataValidations>
  <hyperlinks>
    <hyperlink ref="A1" location="はじめに!A1" display="＜はじめにへ" xr:uid="{D4FD33F4-3603-436A-A9C7-6F63A7143CBB}"/>
    <hyperlink ref="AD1:AF1" location="おわりに!Print_Area" display="おわりに＞" xr:uid="{690806F2-4F09-40A8-B416-72104BF3AF05}"/>
    <hyperlink ref="A1:C1" location="入力シート!A1" display="＜入力シートへ" xr:uid="{53AE411B-3330-4A35-83FC-8E07EB24ACBA}"/>
  </hyperlinks>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4621-6EAA-4058-BEDE-2A0C389CDC49}">
  <sheetPr codeName="Sheet5">
    <tabColor theme="5" tint="0.59999389629810485"/>
  </sheetPr>
  <dimension ref="A2:G95"/>
  <sheetViews>
    <sheetView showGridLines="0" view="pageBreakPreview" zoomScale="56" zoomScaleNormal="62" zoomScaleSheetLayoutView="70" workbookViewId="0">
      <pane xSplit="1" ySplit="4" topLeftCell="B8" activePane="bottomRight" state="frozen"/>
      <selection pane="topRight" activeCell="B1" sqref="B1"/>
      <selection pane="bottomLeft" activeCell="A5" sqref="A5"/>
      <selection pane="bottomRight" activeCell="F36" sqref="F36"/>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21.125" style="5" customWidth="1"/>
    <col min="6" max="6" width="96.875" style="175" bestFit="1" customWidth="1"/>
    <col min="7" max="14" width="8.875" style="5" customWidth="1"/>
    <col min="15" max="16384" width="8.875" style="5"/>
  </cols>
  <sheetData>
    <row r="2" spans="1:7" ht="35.25" x14ac:dyDescent="0.15">
      <c r="A2" s="8" t="s">
        <v>25</v>
      </c>
      <c r="B2" s="31"/>
      <c r="C2" s="8"/>
      <c r="D2" s="8"/>
      <c r="E2" s="8"/>
    </row>
    <row r="3" spans="1:7" ht="35.25" x14ac:dyDescent="0.15">
      <c r="A3" s="8"/>
      <c r="B3" s="31"/>
      <c r="C3" s="8"/>
      <c r="D3" s="8"/>
      <c r="E3" s="8"/>
    </row>
    <row r="4" spans="1:7" ht="24" x14ac:dyDescent="0.15">
      <c r="B4" s="110" t="s">
        <v>26</v>
      </c>
      <c r="C4" s="110"/>
      <c r="D4" s="110"/>
      <c r="E4" s="110"/>
      <c r="F4" s="110" t="s">
        <v>27</v>
      </c>
      <c r="G4" s="9"/>
    </row>
    <row r="5" spans="1:7" ht="24" x14ac:dyDescent="0.15">
      <c r="B5" s="114" t="s">
        <v>28</v>
      </c>
      <c r="C5" s="115"/>
      <c r="D5" s="153"/>
      <c r="E5" s="153"/>
      <c r="F5" s="176"/>
    </row>
    <row r="6" spans="1:7" x14ac:dyDescent="0.15">
      <c r="B6" s="84"/>
      <c r="C6" s="95" t="s">
        <v>29</v>
      </c>
      <c r="D6" s="88"/>
      <c r="E6" s="156"/>
      <c r="F6" s="177" t="s">
        <v>30</v>
      </c>
    </row>
    <row r="7" spans="1:7" ht="42" x14ac:dyDescent="0.15">
      <c r="B7" s="84"/>
      <c r="C7" s="90"/>
      <c r="D7" s="28"/>
      <c r="E7" s="28"/>
      <c r="F7" s="178" t="s">
        <v>31</v>
      </c>
    </row>
    <row r="8" spans="1:7" x14ac:dyDescent="0.15">
      <c r="B8" s="84"/>
      <c r="C8" s="90"/>
      <c r="D8" s="28"/>
      <c r="E8" s="28"/>
      <c r="F8" s="178" t="s">
        <v>32</v>
      </c>
    </row>
    <row r="9" spans="1:7" x14ac:dyDescent="0.15">
      <c r="B9" s="84"/>
      <c r="C9" s="90"/>
      <c r="D9" s="28"/>
      <c r="E9" s="28"/>
      <c r="F9" s="177" t="s">
        <v>33</v>
      </c>
    </row>
    <row r="10" spans="1:7" x14ac:dyDescent="0.15">
      <c r="B10" s="84"/>
      <c r="C10" s="95" t="s">
        <v>34</v>
      </c>
      <c r="D10" s="88"/>
      <c r="E10" s="100"/>
      <c r="F10" s="223" t="s">
        <v>35</v>
      </c>
    </row>
    <row r="11" spans="1:7" x14ac:dyDescent="0.15">
      <c r="B11" s="84"/>
      <c r="C11" s="150"/>
      <c r="D11" s="28"/>
      <c r="E11" s="83"/>
      <c r="F11" s="223" t="s">
        <v>36</v>
      </c>
    </row>
    <row r="12" spans="1:7" x14ac:dyDescent="0.15">
      <c r="B12" s="84"/>
      <c r="C12" s="103"/>
      <c r="D12" s="29"/>
      <c r="E12" s="155"/>
      <c r="F12" s="223" t="s">
        <v>37</v>
      </c>
    </row>
    <row r="13" spans="1:7" x14ac:dyDescent="0.15">
      <c r="B13" s="84"/>
      <c r="C13" s="150" t="s">
        <v>53</v>
      </c>
      <c r="D13" s="136" t="s">
        <v>54</v>
      </c>
      <c r="E13" s="161"/>
      <c r="F13" s="177" t="s">
        <v>35</v>
      </c>
    </row>
    <row r="14" spans="1:7" x14ac:dyDescent="0.15">
      <c r="B14" s="84"/>
      <c r="C14" s="150"/>
      <c r="D14" s="136"/>
      <c r="E14" s="161"/>
      <c r="F14" s="177" t="s">
        <v>55</v>
      </c>
    </row>
    <row r="15" spans="1:7" x14ac:dyDescent="0.15">
      <c r="B15" s="84"/>
      <c r="C15" s="150"/>
      <c r="D15" s="136"/>
      <c r="E15" s="161"/>
      <c r="F15" s="177" t="s">
        <v>56</v>
      </c>
    </row>
    <row r="16" spans="1:7" x14ac:dyDescent="0.15">
      <c r="B16" s="84"/>
      <c r="C16" s="150"/>
      <c r="D16" s="136"/>
      <c r="E16" s="161"/>
      <c r="F16" s="177" t="s">
        <v>57</v>
      </c>
    </row>
    <row r="17" spans="2:6" x14ac:dyDescent="0.15">
      <c r="B17" s="84"/>
      <c r="C17" s="150"/>
      <c r="D17" s="136"/>
      <c r="E17" s="161"/>
      <c r="F17" s="177" t="s">
        <v>58</v>
      </c>
    </row>
    <row r="18" spans="2:6" x14ac:dyDescent="0.15">
      <c r="B18" s="84"/>
      <c r="C18" s="150"/>
      <c r="D18" s="136"/>
      <c r="E18" s="161"/>
      <c r="F18" s="177" t="s">
        <v>59</v>
      </c>
    </row>
    <row r="19" spans="2:6" x14ac:dyDescent="0.15">
      <c r="B19" s="84"/>
      <c r="C19" s="150"/>
      <c r="D19" s="136"/>
      <c r="E19" s="161"/>
      <c r="F19" s="177" t="s">
        <v>60</v>
      </c>
    </row>
    <row r="20" spans="2:6" x14ac:dyDescent="0.15">
      <c r="B20" s="84"/>
      <c r="C20" s="150"/>
      <c r="D20" s="136"/>
      <c r="E20" s="161"/>
      <c r="F20" s="177" t="s">
        <v>61</v>
      </c>
    </row>
    <row r="21" spans="2:6" x14ac:dyDescent="0.15">
      <c r="B21" s="84"/>
      <c r="C21" s="150"/>
      <c r="D21" s="136"/>
      <c r="E21" s="161"/>
      <c r="F21" s="177" t="s">
        <v>62</v>
      </c>
    </row>
    <row r="22" spans="2:6" x14ac:dyDescent="0.15">
      <c r="B22" s="84"/>
      <c r="C22" s="150"/>
      <c r="D22" s="137"/>
      <c r="E22" s="892"/>
      <c r="F22" s="177" t="s">
        <v>63</v>
      </c>
    </row>
    <row r="23" spans="2:6" x14ac:dyDescent="0.15">
      <c r="B23" s="84"/>
      <c r="C23" s="85" t="s">
        <v>38</v>
      </c>
      <c r="D23" s="28"/>
      <c r="E23" s="28"/>
      <c r="F23" s="177" t="s">
        <v>35</v>
      </c>
    </row>
    <row r="24" spans="2:6" x14ac:dyDescent="0.15">
      <c r="B24" s="84"/>
      <c r="C24" s="90"/>
      <c r="D24" s="28"/>
      <c r="E24" s="28"/>
      <c r="F24" s="177" t="s">
        <v>36</v>
      </c>
    </row>
    <row r="25" spans="2:6" x14ac:dyDescent="0.15">
      <c r="B25" s="84"/>
      <c r="C25" s="90"/>
      <c r="D25" s="28"/>
      <c r="E25" s="28"/>
      <c r="F25" s="177" t="s">
        <v>37</v>
      </c>
    </row>
    <row r="26" spans="2:6" x14ac:dyDescent="0.15">
      <c r="B26" s="84"/>
      <c r="C26" s="95" t="s">
        <v>50</v>
      </c>
      <c r="D26" s="88"/>
      <c r="E26" s="160"/>
      <c r="F26" s="177" t="s">
        <v>35</v>
      </c>
    </row>
    <row r="27" spans="2:6" x14ac:dyDescent="0.15">
      <c r="B27" s="84"/>
      <c r="C27" s="150"/>
      <c r="D27" s="28"/>
      <c r="E27" s="161"/>
      <c r="F27" s="177" t="s">
        <v>51</v>
      </c>
    </row>
    <row r="28" spans="2:6" x14ac:dyDescent="0.15">
      <c r="B28" s="84"/>
      <c r="C28" s="103"/>
      <c r="D28" s="29"/>
      <c r="E28" s="159"/>
      <c r="F28" s="177" t="s">
        <v>52</v>
      </c>
    </row>
    <row r="29" spans="2:6" x14ac:dyDescent="0.15">
      <c r="B29" s="84"/>
      <c r="C29" s="95" t="s">
        <v>39</v>
      </c>
      <c r="D29" s="96"/>
      <c r="E29" s="162"/>
      <c r="F29" s="177" t="s">
        <v>35</v>
      </c>
    </row>
    <row r="30" spans="2:6" x14ac:dyDescent="0.15">
      <c r="B30" s="84"/>
      <c r="C30" s="150"/>
      <c r="D30" s="14"/>
      <c r="E30" s="165"/>
      <c r="F30" s="177" t="s">
        <v>40</v>
      </c>
    </row>
    <row r="31" spans="2:6" x14ac:dyDescent="0.15">
      <c r="B31" s="84"/>
      <c r="C31" s="103"/>
      <c r="D31" s="163"/>
      <c r="E31" s="164"/>
      <c r="F31" s="177" t="s">
        <v>41</v>
      </c>
    </row>
    <row r="32" spans="2:6" x14ac:dyDescent="0.15">
      <c r="B32" s="84"/>
      <c r="C32" s="97" t="s">
        <v>42</v>
      </c>
      <c r="D32" s="88"/>
      <c r="E32" s="156"/>
      <c r="F32" s="177" t="s">
        <v>35</v>
      </c>
    </row>
    <row r="33" spans="2:6" x14ac:dyDescent="0.15">
      <c r="B33" s="84"/>
      <c r="C33" s="90"/>
      <c r="D33" s="28"/>
      <c r="E33" s="28"/>
      <c r="F33" s="177" t="s">
        <v>43</v>
      </c>
    </row>
    <row r="34" spans="2:6" x14ac:dyDescent="0.15">
      <c r="B34" s="84"/>
      <c r="C34" s="90"/>
      <c r="D34" s="28"/>
      <c r="E34" s="28"/>
      <c r="F34" s="177" t="s">
        <v>44</v>
      </c>
    </row>
    <row r="35" spans="2:6" x14ac:dyDescent="0.15">
      <c r="B35" s="84"/>
      <c r="C35" s="90"/>
      <c r="D35" s="95" t="s">
        <v>45</v>
      </c>
      <c r="E35" s="100"/>
      <c r="F35" s="223" t="s">
        <v>35</v>
      </c>
    </row>
    <row r="36" spans="2:6" x14ac:dyDescent="0.15">
      <c r="B36" s="84"/>
      <c r="C36" s="90"/>
      <c r="D36" s="150"/>
      <c r="E36" s="83"/>
      <c r="F36" s="223" t="s">
        <v>46</v>
      </c>
    </row>
    <row r="37" spans="2:6" x14ac:dyDescent="0.15">
      <c r="B37" s="84"/>
      <c r="C37" s="90"/>
      <c r="D37" s="103"/>
      <c r="E37" s="155"/>
      <c r="F37" s="223" t="s">
        <v>720</v>
      </c>
    </row>
    <row r="38" spans="2:6" x14ac:dyDescent="0.15">
      <c r="B38" s="84"/>
      <c r="C38" s="85" t="s">
        <v>47</v>
      </c>
      <c r="D38" s="96"/>
      <c r="E38" s="88"/>
      <c r="F38" s="177" t="s">
        <v>35</v>
      </c>
    </row>
    <row r="39" spans="2:6" x14ac:dyDescent="0.15">
      <c r="B39" s="84"/>
      <c r="C39" s="90"/>
      <c r="D39" s="14"/>
      <c r="E39" s="158"/>
      <c r="F39" s="177" t="s">
        <v>48</v>
      </c>
    </row>
    <row r="40" spans="2:6" x14ac:dyDescent="0.15">
      <c r="B40" s="84"/>
      <c r="C40" s="90"/>
      <c r="D40" s="157"/>
      <c r="E40" s="159"/>
      <c r="F40" s="177" t="s">
        <v>49</v>
      </c>
    </row>
    <row r="41" spans="2:6" x14ac:dyDescent="0.15">
      <c r="B41" s="104"/>
      <c r="C41" s="95" t="s">
        <v>64</v>
      </c>
      <c r="D41" s="96"/>
      <c r="E41" s="162"/>
      <c r="F41" s="177" t="s">
        <v>35</v>
      </c>
    </row>
    <row r="42" spans="2:6" x14ac:dyDescent="0.15">
      <c r="B42" s="104"/>
      <c r="C42" s="150"/>
      <c r="D42" s="14"/>
      <c r="E42" s="165"/>
      <c r="F42" s="177" t="s">
        <v>36</v>
      </c>
    </row>
    <row r="43" spans="2:6" x14ac:dyDescent="0.15">
      <c r="B43" s="106"/>
      <c r="C43" s="168"/>
      <c r="D43" s="166"/>
      <c r="E43" s="167"/>
      <c r="F43" s="177" t="s">
        <v>37</v>
      </c>
    </row>
    <row r="44" spans="2:6" ht="30" x14ac:dyDescent="0.15">
      <c r="B44" s="114" t="s">
        <v>65</v>
      </c>
      <c r="C44" s="105"/>
      <c r="D44" s="169"/>
      <c r="E44" s="169"/>
      <c r="F44" s="179"/>
    </row>
    <row r="45" spans="2:6" x14ac:dyDescent="0.15">
      <c r="B45" s="84"/>
      <c r="C45" s="107" t="s">
        <v>66</v>
      </c>
      <c r="D45" s="108"/>
      <c r="E45" s="108"/>
      <c r="F45" s="224" t="s">
        <v>35</v>
      </c>
    </row>
    <row r="46" spans="2:6" x14ac:dyDescent="0.15">
      <c r="B46" s="84"/>
      <c r="C46" s="107"/>
      <c r="D46" s="108"/>
      <c r="E46" s="108"/>
      <c r="F46" s="177" t="s">
        <v>36</v>
      </c>
    </row>
    <row r="47" spans="2:6" x14ac:dyDescent="0.15">
      <c r="B47" s="84"/>
      <c r="C47" s="107"/>
      <c r="D47" s="108"/>
      <c r="E47" s="108"/>
      <c r="F47" s="177" t="s">
        <v>67</v>
      </c>
    </row>
    <row r="48" spans="2:6" x14ac:dyDescent="0.15">
      <c r="B48" s="84"/>
      <c r="C48" s="107"/>
      <c r="D48" s="109" t="s">
        <v>137</v>
      </c>
      <c r="E48" s="170"/>
      <c r="F48" s="177" t="s">
        <v>35</v>
      </c>
    </row>
    <row r="49" spans="2:6" x14ac:dyDescent="0.15">
      <c r="B49" s="84"/>
      <c r="C49" s="107"/>
      <c r="D49" s="151"/>
      <c r="E49" s="171"/>
      <c r="F49" s="177" t="s">
        <v>68</v>
      </c>
    </row>
    <row r="50" spans="2:6" x14ac:dyDescent="0.15">
      <c r="B50" s="84"/>
      <c r="C50" s="107"/>
      <c r="D50" s="172"/>
      <c r="E50" s="173"/>
      <c r="F50" s="177" t="s">
        <v>69</v>
      </c>
    </row>
    <row r="51" spans="2:6" x14ac:dyDescent="0.15">
      <c r="B51" s="84"/>
      <c r="C51" s="109" t="s">
        <v>70</v>
      </c>
      <c r="D51" s="109" t="s">
        <v>143</v>
      </c>
      <c r="E51" s="170"/>
      <c r="F51" s="177" t="s">
        <v>71</v>
      </c>
    </row>
    <row r="52" spans="2:6" x14ac:dyDescent="0.15">
      <c r="B52" s="84"/>
      <c r="C52" s="107"/>
      <c r="D52" s="172"/>
      <c r="E52" s="173"/>
      <c r="F52" s="177" t="s">
        <v>651</v>
      </c>
    </row>
    <row r="53" spans="2:6" x14ac:dyDescent="0.15">
      <c r="B53" s="84"/>
      <c r="C53" s="107"/>
      <c r="D53" s="109" t="s">
        <v>145</v>
      </c>
      <c r="E53" s="170"/>
      <c r="F53" s="225" t="s">
        <v>35</v>
      </c>
    </row>
    <row r="54" spans="2:6" x14ac:dyDescent="0.15">
      <c r="B54" s="84"/>
      <c r="C54" s="107"/>
      <c r="D54" s="151"/>
      <c r="E54" s="171"/>
      <c r="F54" s="225" t="s">
        <v>72</v>
      </c>
    </row>
    <row r="55" spans="2:6" x14ac:dyDescent="0.15">
      <c r="B55" s="84"/>
      <c r="C55" s="107"/>
      <c r="D55" s="151"/>
      <c r="E55" s="171"/>
      <c r="F55" s="225" t="s">
        <v>73</v>
      </c>
    </row>
    <row r="56" spans="2:6" x14ac:dyDescent="0.15">
      <c r="B56" s="84"/>
      <c r="C56" s="107"/>
      <c r="D56" s="172"/>
      <c r="E56" s="173"/>
      <c r="F56" s="225" t="s">
        <v>721</v>
      </c>
    </row>
    <row r="57" spans="2:6" ht="30" x14ac:dyDescent="0.15">
      <c r="B57" s="114" t="s">
        <v>699</v>
      </c>
      <c r="C57" s="105"/>
      <c r="D57" s="169"/>
      <c r="E57" s="169"/>
      <c r="F57" s="179"/>
    </row>
    <row r="58" spans="2:6" x14ac:dyDescent="0.15">
      <c r="B58" s="84"/>
      <c r="C58" s="125" t="s">
        <v>706</v>
      </c>
      <c r="D58" s="130" t="s">
        <v>702</v>
      </c>
      <c r="E58" s="156"/>
      <c r="F58" s="224" t="s">
        <v>35</v>
      </c>
    </row>
    <row r="59" spans="2:6" x14ac:dyDescent="0.15">
      <c r="B59" s="84"/>
      <c r="C59" s="125"/>
      <c r="D59" s="136"/>
      <c r="E59" s="158"/>
      <c r="F59" s="177" t="s">
        <v>36</v>
      </c>
    </row>
    <row r="60" spans="2:6" x14ac:dyDescent="0.15">
      <c r="B60" s="84"/>
      <c r="C60" s="125"/>
      <c r="D60" s="136"/>
      <c r="E60" s="158"/>
      <c r="F60" s="177" t="s">
        <v>67</v>
      </c>
    </row>
    <row r="61" spans="2:6" x14ac:dyDescent="0.15">
      <c r="B61" s="84"/>
      <c r="C61" s="138"/>
      <c r="D61" s="130" t="s">
        <v>74</v>
      </c>
      <c r="E61" s="156"/>
      <c r="F61" s="177" t="s">
        <v>35</v>
      </c>
    </row>
    <row r="62" spans="2:6" x14ac:dyDescent="0.15">
      <c r="B62" s="84"/>
      <c r="C62" s="125"/>
      <c r="D62" s="136"/>
      <c r="E62" s="158"/>
      <c r="F62" s="177" t="s">
        <v>76</v>
      </c>
    </row>
    <row r="63" spans="2:6" x14ac:dyDescent="0.15">
      <c r="B63" s="84"/>
      <c r="C63" s="125"/>
      <c r="D63" s="136"/>
      <c r="E63" s="158"/>
      <c r="F63" s="177" t="s">
        <v>75</v>
      </c>
    </row>
    <row r="64" spans="2:6" x14ac:dyDescent="0.15">
      <c r="B64" s="84"/>
      <c r="C64" s="125"/>
      <c r="D64" s="136"/>
      <c r="E64" s="158"/>
      <c r="F64" s="177" t="s">
        <v>46</v>
      </c>
    </row>
    <row r="65" spans="2:6" x14ac:dyDescent="0.15">
      <c r="B65" s="84"/>
      <c r="C65" s="125"/>
      <c r="D65" s="130" t="s">
        <v>77</v>
      </c>
      <c r="E65" s="156"/>
      <c r="F65" s="225" t="s">
        <v>35</v>
      </c>
    </row>
    <row r="66" spans="2:6" x14ac:dyDescent="0.15">
      <c r="B66" s="84"/>
      <c r="C66" s="125"/>
      <c r="D66" s="136"/>
      <c r="E66" s="158"/>
      <c r="F66" s="225" t="s">
        <v>78</v>
      </c>
    </row>
    <row r="67" spans="2:6" x14ac:dyDescent="0.15">
      <c r="B67" s="84"/>
      <c r="C67" s="125"/>
      <c r="D67" s="136"/>
      <c r="E67" s="158"/>
      <c r="F67" s="225" t="s">
        <v>79</v>
      </c>
    </row>
    <row r="68" spans="2:6" x14ac:dyDescent="0.15">
      <c r="B68" s="84"/>
      <c r="C68" s="125"/>
      <c r="D68" s="136"/>
      <c r="E68" s="158"/>
      <c r="F68" s="225" t="s">
        <v>80</v>
      </c>
    </row>
    <row r="69" spans="2:6" x14ac:dyDescent="0.15">
      <c r="B69" s="84"/>
      <c r="C69" s="125"/>
      <c r="D69" s="130" t="s">
        <v>81</v>
      </c>
      <c r="E69" s="156"/>
      <c r="F69" s="225" t="s">
        <v>35</v>
      </c>
    </row>
    <row r="70" spans="2:6" x14ac:dyDescent="0.15">
      <c r="B70" s="84"/>
      <c r="C70" s="125"/>
      <c r="D70" s="136"/>
      <c r="E70" s="158"/>
      <c r="F70" s="225" t="s">
        <v>82</v>
      </c>
    </row>
    <row r="71" spans="2:6" x14ac:dyDescent="0.15">
      <c r="B71" s="84"/>
      <c r="C71" s="125"/>
      <c r="D71" s="136"/>
      <c r="E71" s="158"/>
      <c r="F71" s="225" t="s">
        <v>83</v>
      </c>
    </row>
    <row r="72" spans="2:6" x14ac:dyDescent="0.15">
      <c r="B72" s="84"/>
      <c r="C72" s="125"/>
      <c r="D72" s="128"/>
      <c r="E72" s="174"/>
      <c r="F72" s="225" t="s">
        <v>84</v>
      </c>
    </row>
    <row r="73" spans="2:6" x14ac:dyDescent="0.15">
      <c r="B73" s="84"/>
      <c r="C73" s="125"/>
      <c r="D73" s="127" t="s">
        <v>85</v>
      </c>
      <c r="E73" s="92"/>
      <c r="F73" s="177" t="s">
        <v>35</v>
      </c>
    </row>
    <row r="74" spans="2:6" x14ac:dyDescent="0.15">
      <c r="B74" s="84"/>
      <c r="C74" s="125"/>
      <c r="D74" s="136"/>
      <c r="E74" s="28"/>
      <c r="F74" s="177" t="s">
        <v>44</v>
      </c>
    </row>
    <row r="75" spans="2:6" x14ac:dyDescent="0.15">
      <c r="B75" s="84"/>
      <c r="C75" s="125"/>
      <c r="D75" s="136"/>
      <c r="E75" s="28"/>
      <c r="F75" s="177" t="s">
        <v>67</v>
      </c>
    </row>
    <row r="76" spans="2:6" x14ac:dyDescent="0.15">
      <c r="B76" s="84"/>
      <c r="C76" s="125"/>
      <c r="D76" s="127" t="s">
        <v>86</v>
      </c>
      <c r="E76" s="92"/>
      <c r="F76" s="177" t="s">
        <v>35</v>
      </c>
    </row>
    <row r="77" spans="2:6" x14ac:dyDescent="0.15">
      <c r="B77" s="84"/>
      <c r="C77" s="125"/>
      <c r="D77" s="136"/>
      <c r="E77" s="28"/>
      <c r="F77" s="177" t="s">
        <v>44</v>
      </c>
    </row>
    <row r="78" spans="2:6" x14ac:dyDescent="0.15">
      <c r="B78" s="84"/>
      <c r="C78" s="125"/>
      <c r="D78" s="136"/>
      <c r="E78" s="28"/>
      <c r="F78" s="177" t="s">
        <v>67</v>
      </c>
    </row>
    <row r="79" spans="2:6" ht="24" x14ac:dyDescent="0.15">
      <c r="B79" s="114" t="s">
        <v>896</v>
      </c>
      <c r="C79" s="141"/>
      <c r="D79" s="142"/>
      <c r="E79" s="336"/>
      <c r="F79" s="179"/>
    </row>
    <row r="80" spans="2:6" ht="24" x14ac:dyDescent="0.15">
      <c r="B80" s="231"/>
      <c r="C80" s="130" t="s">
        <v>698</v>
      </c>
      <c r="D80" s="232"/>
      <c r="E80" s="186"/>
      <c r="F80" s="224" t="s">
        <v>35</v>
      </c>
    </row>
    <row r="81" spans="2:6" ht="24" x14ac:dyDescent="0.15">
      <c r="B81" s="231"/>
      <c r="C81" s="136"/>
      <c r="D81" s="125"/>
      <c r="E81" s="186"/>
      <c r="F81" s="177" t="s">
        <v>36</v>
      </c>
    </row>
    <row r="82" spans="2:6" ht="24" x14ac:dyDescent="0.15">
      <c r="B82" s="231"/>
      <c r="C82" s="137"/>
      <c r="D82" s="230"/>
      <c r="E82" s="189"/>
      <c r="F82" s="177" t="s">
        <v>67</v>
      </c>
    </row>
    <row r="83" spans="2:6" ht="24" x14ac:dyDescent="0.15">
      <c r="B83" s="893" t="s">
        <v>895</v>
      </c>
      <c r="C83" s="894"/>
      <c r="D83" s="142"/>
      <c r="E83" s="93"/>
      <c r="F83" s="179"/>
    </row>
    <row r="84" spans="2:6" x14ac:dyDescent="0.15">
      <c r="B84" s="104"/>
      <c r="C84" s="154" t="s">
        <v>87</v>
      </c>
      <c r="D84" s="88"/>
      <c r="E84" s="156"/>
      <c r="F84" s="177" t="s">
        <v>35</v>
      </c>
    </row>
    <row r="85" spans="2:6" x14ac:dyDescent="0.15">
      <c r="B85" s="104"/>
      <c r="C85" s="180"/>
      <c r="D85" s="28"/>
      <c r="E85" s="158"/>
      <c r="F85" s="177" t="s">
        <v>44</v>
      </c>
    </row>
    <row r="86" spans="2:6" x14ac:dyDescent="0.15">
      <c r="B86" s="104"/>
      <c r="C86" s="181"/>
      <c r="D86" s="29"/>
      <c r="E86" s="182"/>
      <c r="F86" s="177" t="s">
        <v>67</v>
      </c>
    </row>
    <row r="87" spans="2:6" x14ac:dyDescent="0.15">
      <c r="B87" s="104"/>
      <c r="C87" s="154" t="s">
        <v>88</v>
      </c>
      <c r="D87" s="88"/>
      <c r="E87" s="156"/>
      <c r="F87" s="177" t="s">
        <v>35</v>
      </c>
    </row>
    <row r="88" spans="2:6" x14ac:dyDescent="0.15">
      <c r="B88" s="104"/>
      <c r="C88" s="180"/>
      <c r="D88" s="28"/>
      <c r="E88" s="158"/>
      <c r="F88" s="177" t="s">
        <v>44</v>
      </c>
    </row>
    <row r="89" spans="2:6" x14ac:dyDescent="0.15">
      <c r="B89" s="104"/>
      <c r="C89" s="181"/>
      <c r="D89" s="29"/>
      <c r="E89" s="182"/>
      <c r="F89" s="177" t="s">
        <v>67</v>
      </c>
    </row>
    <row r="90" spans="2:6" x14ac:dyDescent="0.15">
      <c r="B90" s="104"/>
      <c r="C90" s="154" t="s">
        <v>89</v>
      </c>
      <c r="D90" s="88"/>
      <c r="E90" s="156"/>
      <c r="F90" s="177" t="s">
        <v>35</v>
      </c>
    </row>
    <row r="91" spans="2:6" x14ac:dyDescent="0.15">
      <c r="B91" s="183"/>
      <c r="C91" s="185"/>
      <c r="D91" s="1"/>
      <c r="E91" s="186"/>
      <c r="F91" s="177" t="s">
        <v>44</v>
      </c>
    </row>
    <row r="92" spans="2:6" x14ac:dyDescent="0.15">
      <c r="B92" s="184"/>
      <c r="C92" s="187"/>
      <c r="D92" s="188"/>
      <c r="E92" s="189"/>
      <c r="F92" s="177" t="s">
        <v>67</v>
      </c>
    </row>
    <row r="93" spans="2:6" x14ac:dyDescent="0.15">
      <c r="B93" s="1"/>
      <c r="C93" s="1"/>
      <c r="D93" s="1"/>
      <c r="E93" s="1"/>
    </row>
    <row r="94" spans="2:6" x14ac:dyDescent="0.15">
      <c r="B94" s="1"/>
      <c r="C94" s="1"/>
      <c r="D94" s="1"/>
      <c r="E94" s="1"/>
    </row>
    <row r="95" spans="2:6" x14ac:dyDescent="0.15">
      <c r="F95" s="28"/>
    </row>
  </sheetData>
  <dataConsolidate/>
  <phoneticPr fontId="2"/>
  <pageMargins left="0.7" right="0.7" top="0.75" bottom="0.75" header="0.3" footer="0.3"/>
  <pageSetup paperSize="9" scale="2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324D-A0CF-43B7-9460-69390F612F75}">
  <sheetPr codeName="Sheet8">
    <tabColor theme="5" tint="0.59999389629810485"/>
  </sheetPr>
  <dimension ref="A1:H43"/>
  <sheetViews>
    <sheetView showGridLines="0" view="pageBreakPreview" zoomScale="60" zoomScaleNormal="109" workbookViewId="0">
      <pane ySplit="3" topLeftCell="A4" activePane="bottomLeft" state="frozen"/>
      <selection pane="bottomLeft" activeCell="F27" sqref="F27"/>
    </sheetView>
  </sheetViews>
  <sheetFormatPr defaultColWidth="8.875" defaultRowHeight="15.75" x14ac:dyDescent="0.15"/>
  <cols>
    <col min="1" max="1" width="2.625" style="5" customWidth="1"/>
    <col min="2" max="2" width="16" style="5" customWidth="1"/>
    <col min="3" max="3" width="50" style="5" customWidth="1"/>
    <col min="4" max="4" width="32.375" style="5" customWidth="1"/>
    <col min="5" max="5" width="18" style="5" customWidth="1"/>
    <col min="6" max="6" width="22.875" style="5" customWidth="1"/>
    <col min="7" max="7" width="4.5" style="5" customWidth="1"/>
    <col min="8" max="8" width="22.875" style="5" customWidth="1"/>
    <col min="9" max="16384" width="8.875" style="5"/>
  </cols>
  <sheetData>
    <row r="1" spans="1:8" ht="24.95" customHeight="1" x14ac:dyDescent="0.15">
      <c r="A1" s="415"/>
      <c r="B1" s="415"/>
    </row>
    <row r="2" spans="1:8" ht="26.45" customHeight="1" x14ac:dyDescent="0.15">
      <c r="A2" s="8"/>
      <c r="B2" s="8" t="s">
        <v>192</v>
      </c>
    </row>
    <row r="3" spans="1:8" ht="9.9499999999999993" customHeight="1" x14ac:dyDescent="0.15">
      <c r="A3" s="8"/>
      <c r="B3" s="8"/>
    </row>
    <row r="5" spans="1:8" ht="23.1" customHeight="1" x14ac:dyDescent="0.15">
      <c r="A5" s="9"/>
      <c r="B5" s="10" t="s">
        <v>193</v>
      </c>
      <c r="C5" s="9"/>
      <c r="D5" s="9"/>
      <c r="E5" s="9"/>
      <c r="F5" s="9"/>
      <c r="G5" s="9"/>
      <c r="H5" s="9"/>
    </row>
    <row r="6" spans="1:8" ht="9.6" customHeight="1" x14ac:dyDescent="0.15"/>
    <row r="7" spans="1:8" ht="21.95" customHeight="1" x14ac:dyDescent="0.15">
      <c r="B7" s="12" t="s">
        <v>886</v>
      </c>
      <c r="C7" s="416"/>
      <c r="D7" s="416"/>
      <c r="E7" s="417"/>
      <c r="F7" s="417"/>
    </row>
    <row r="8" spans="1:8" ht="15" customHeight="1" x14ac:dyDescent="0.15">
      <c r="B8" s="871" t="s">
        <v>749</v>
      </c>
      <c r="C8" s="416"/>
      <c r="D8" s="416"/>
      <c r="E8" s="417"/>
      <c r="F8" s="417"/>
    </row>
    <row r="9" spans="1:8" ht="15" customHeight="1" x14ac:dyDescent="0.15">
      <c r="B9" s="871" t="s">
        <v>750</v>
      </c>
      <c r="C9" s="416"/>
      <c r="D9" s="416"/>
      <c r="E9" s="417"/>
      <c r="F9" s="417"/>
    </row>
    <row r="10" spans="1:8" ht="15" customHeight="1" x14ac:dyDescent="0.15">
      <c r="B10" s="775"/>
      <c r="C10" s="16"/>
      <c r="D10" s="16"/>
      <c r="E10" s="417"/>
      <c r="F10" s="417"/>
    </row>
    <row r="11" spans="1:8" ht="21" x14ac:dyDescent="0.15">
      <c r="B11" s="12" t="s">
        <v>194</v>
      </c>
      <c r="C11" s="16"/>
      <c r="D11" s="16"/>
      <c r="E11" s="16"/>
      <c r="F11" s="16"/>
    </row>
    <row r="12" spans="1:8" ht="16.5" thickBot="1" x14ac:dyDescent="0.2">
      <c r="B12" s="418" t="s">
        <v>195</v>
      </c>
      <c r="C12" s="419"/>
      <c r="D12" s="419"/>
      <c r="E12" s="420" t="s">
        <v>196</v>
      </c>
    </row>
    <row r="13" spans="1:8" ht="16.5" thickTop="1" x14ac:dyDescent="0.15">
      <c r="B13" s="857" t="s">
        <v>2</v>
      </c>
      <c r="C13" s="858"/>
      <c r="D13" s="859"/>
      <c r="E13" s="855" t="str">
        <f>IF(はじめに!AF1=0,"完了","未完了")</f>
        <v>未完了</v>
      </c>
    </row>
    <row r="14" spans="1:8" ht="15" customHeight="1" x14ac:dyDescent="0.15">
      <c r="B14" s="861" t="s">
        <v>90</v>
      </c>
      <c r="C14" s="862"/>
      <c r="D14" s="863"/>
      <c r="E14" s="864" t="str">
        <f>IF(入力シート!F1=0,"完了","未完了")</f>
        <v>未完了</v>
      </c>
      <c r="F14" s="264" t="s">
        <v>875</v>
      </c>
    </row>
    <row r="15" spans="1:8" x14ac:dyDescent="0.15">
      <c r="B15" s="926" t="s">
        <v>863</v>
      </c>
      <c r="C15" s="927"/>
      <c r="D15" s="865"/>
      <c r="E15" s="866" t="str">
        <f>IF($E$14="完了","完了","未完了")</f>
        <v>未完了</v>
      </c>
      <c r="F15" s="421" t="str">
        <f t="shared" ref="F15:F25" si="0">IF(E15="完了","※入力シートにて記載済み","")</f>
        <v/>
      </c>
    </row>
    <row r="16" spans="1:8" x14ac:dyDescent="0.15">
      <c r="B16" s="926" t="s">
        <v>864</v>
      </c>
      <c r="C16" s="927"/>
      <c r="D16" s="865"/>
      <c r="E16" s="866" t="str">
        <f t="shared" ref="E16:E22" si="1">IF($E$14="完了","完了","未完了")</f>
        <v>未完了</v>
      </c>
      <c r="F16" s="421" t="str">
        <f t="shared" si="0"/>
        <v/>
      </c>
    </row>
    <row r="17" spans="2:6" x14ac:dyDescent="0.15">
      <c r="B17" s="926" t="s">
        <v>865</v>
      </c>
      <c r="C17" s="927"/>
      <c r="D17" s="865"/>
      <c r="E17" s="866" t="str">
        <f t="shared" si="1"/>
        <v>未完了</v>
      </c>
      <c r="F17" s="421" t="str">
        <f t="shared" si="0"/>
        <v/>
      </c>
    </row>
    <row r="18" spans="2:6" x14ac:dyDescent="0.15">
      <c r="B18" s="926" t="s">
        <v>866</v>
      </c>
      <c r="C18" s="927"/>
      <c r="D18" s="865"/>
      <c r="E18" s="866" t="str">
        <f t="shared" si="1"/>
        <v>未完了</v>
      </c>
      <c r="F18" s="421" t="str">
        <f t="shared" si="0"/>
        <v/>
      </c>
    </row>
    <row r="19" spans="2:6" x14ac:dyDescent="0.15">
      <c r="B19" s="926" t="s">
        <v>867</v>
      </c>
      <c r="C19" s="927"/>
      <c r="D19" s="865"/>
      <c r="E19" s="866" t="str">
        <f t="shared" si="1"/>
        <v>未完了</v>
      </c>
      <c r="F19" s="421" t="str">
        <f t="shared" si="0"/>
        <v/>
      </c>
    </row>
    <row r="20" spans="2:6" x14ac:dyDescent="0.15">
      <c r="B20" s="926" t="s">
        <v>868</v>
      </c>
      <c r="C20" s="927"/>
      <c r="D20" s="867"/>
      <c r="E20" s="866" t="str">
        <f t="shared" si="1"/>
        <v>未完了</v>
      </c>
      <c r="F20" s="421" t="str">
        <f t="shared" si="0"/>
        <v/>
      </c>
    </row>
    <row r="21" spans="2:6" x14ac:dyDescent="0.15">
      <c r="B21" s="926" t="s">
        <v>869</v>
      </c>
      <c r="C21" s="927"/>
      <c r="D21" s="865"/>
      <c r="E21" s="866" t="str">
        <f t="shared" si="1"/>
        <v>未完了</v>
      </c>
      <c r="F21" s="421" t="str">
        <f t="shared" si="0"/>
        <v/>
      </c>
    </row>
    <row r="22" spans="2:6" x14ac:dyDescent="0.15">
      <c r="B22" s="926" t="s">
        <v>870</v>
      </c>
      <c r="C22" s="927"/>
      <c r="D22" s="865"/>
      <c r="E22" s="866" t="str">
        <f t="shared" si="1"/>
        <v>未完了</v>
      </c>
      <c r="F22" s="421" t="str">
        <f t="shared" si="0"/>
        <v/>
      </c>
    </row>
    <row r="23" spans="2:6" x14ac:dyDescent="0.15">
      <c r="B23" s="933" t="s">
        <v>871</v>
      </c>
      <c r="C23" s="934"/>
      <c r="D23" s="868"/>
      <c r="E23" s="869" t="s">
        <v>197</v>
      </c>
      <c r="F23" s="421" t="s">
        <v>198</v>
      </c>
    </row>
    <row r="24" spans="2:6" x14ac:dyDescent="0.15">
      <c r="B24" s="933" t="s">
        <v>872</v>
      </c>
      <c r="C24" s="934"/>
      <c r="D24" s="868"/>
      <c r="E24" s="869" t="s">
        <v>197</v>
      </c>
      <c r="F24" s="421" t="s">
        <v>198</v>
      </c>
    </row>
    <row r="25" spans="2:6" x14ac:dyDescent="0.15">
      <c r="B25" s="928" t="s">
        <v>873</v>
      </c>
      <c r="C25" s="929"/>
      <c r="D25" s="870"/>
      <c r="E25" s="422" t="str">
        <f t="shared" ref="E25" si="2">IF($E$14="完了","完了","未完了")</f>
        <v>未完了</v>
      </c>
      <c r="F25" s="421" t="str">
        <f t="shared" si="0"/>
        <v/>
      </c>
    </row>
    <row r="26" spans="2:6" x14ac:dyDescent="0.15">
      <c r="B26" s="930" t="s">
        <v>199</v>
      </c>
      <c r="C26" s="931"/>
      <c r="D26" s="932"/>
      <c r="E26" s="856" t="str">
        <f>IF(様式５の３!O1=0,"完了","未完了")</f>
        <v>未完了</v>
      </c>
      <c r="F26" s="421" t="str">
        <f>IF(E26="完了","※様式５の３で記載済み","")</f>
        <v/>
      </c>
    </row>
    <row r="27" spans="2:6" x14ac:dyDescent="0.15">
      <c r="B27" s="920" t="s">
        <v>200</v>
      </c>
      <c r="C27" s="921"/>
      <c r="D27" s="860"/>
      <c r="E27" s="856" t="str">
        <f>IF(様式５の４!K1=0,"完了","未完了")</f>
        <v>未完了</v>
      </c>
      <c r="F27" s="421" t="str">
        <f>IF(E27="完了","※様式５の４で記載済み","")</f>
        <v/>
      </c>
    </row>
    <row r="28" spans="2:6" x14ac:dyDescent="0.15">
      <c r="B28" s="920" t="s">
        <v>201</v>
      </c>
      <c r="C28" s="921"/>
      <c r="D28" s="860"/>
      <c r="E28" s="856" t="str">
        <f>IF(様式５の５!K1=0,"完了","未完了")</f>
        <v>未完了</v>
      </c>
      <c r="F28" s="421" t="str">
        <f>IF(E28="完了","※様式５の５で記載済み","")</f>
        <v/>
      </c>
    </row>
    <row r="29" spans="2:6" x14ac:dyDescent="0.15">
      <c r="B29" s="920" t="s">
        <v>202</v>
      </c>
      <c r="C29" s="921"/>
      <c r="D29" s="860"/>
      <c r="E29" s="856" t="str">
        <f>IF(様式５の６!AL1=0,"完了","未完了")</f>
        <v>未完了</v>
      </c>
      <c r="F29" s="421" t="str">
        <f>IF(E29="完了","※様式５の６で記載済み","")</f>
        <v/>
      </c>
    </row>
    <row r="30" spans="2:6" x14ac:dyDescent="0.15">
      <c r="B30" s="920" t="s">
        <v>203</v>
      </c>
      <c r="C30" s="921"/>
      <c r="D30" s="860"/>
      <c r="E30" s="856" t="str">
        <f>IF(様式５の７!J1=0,"完了","未完了")</f>
        <v>未完了</v>
      </c>
      <c r="F30" s="421" t="str">
        <f>IF(E30="完了","※様式５の７で記載済み","")</f>
        <v/>
      </c>
    </row>
    <row r="31" spans="2:6" x14ac:dyDescent="0.15">
      <c r="B31" s="920" t="s">
        <v>204</v>
      </c>
      <c r="C31" s="921"/>
      <c r="D31" s="860"/>
      <c r="E31" s="856" t="str">
        <f>IF(様式５の８!Q1=0,"完了","未完了")</f>
        <v>未完了</v>
      </c>
      <c r="F31" s="421" t="str">
        <f>IF(E31="完了","※様式５の８で記載済み","")</f>
        <v/>
      </c>
    </row>
    <row r="32" spans="2:6" ht="20.100000000000001" customHeight="1" x14ac:dyDescent="0.15"/>
    <row r="33" spans="1:8" ht="23.45" customHeight="1" x14ac:dyDescent="0.15">
      <c r="A33" s="9"/>
      <c r="B33" s="10" t="s">
        <v>205</v>
      </c>
      <c r="C33" s="9"/>
      <c r="D33" s="9"/>
      <c r="E33" s="4"/>
      <c r="F33" s="4"/>
      <c r="G33" s="9"/>
      <c r="H33" s="9"/>
    </row>
    <row r="34" spans="1:8" ht="9.6" customHeight="1" x14ac:dyDescent="0.15">
      <c r="C34" s="423"/>
    </row>
    <row r="35" spans="1:8" ht="21" x14ac:dyDescent="0.15">
      <c r="B35" s="12" t="s">
        <v>206</v>
      </c>
    </row>
    <row r="36" spans="1:8" ht="15.95" customHeight="1" x14ac:dyDescent="0.15">
      <c r="B36" s="872" t="s">
        <v>758</v>
      </c>
      <c r="C36" s="425"/>
      <c r="D36" s="425"/>
      <c r="E36" s="425"/>
      <c r="F36" s="425"/>
    </row>
    <row r="37" spans="1:8" ht="15.95" customHeight="1" x14ac:dyDescent="0.15">
      <c r="B37" s="873" t="s">
        <v>207</v>
      </c>
      <c r="C37" s="426"/>
      <c r="D37" s="426"/>
      <c r="E37" s="426"/>
      <c r="F37" s="424"/>
    </row>
    <row r="38" spans="1:8" ht="16.5" thickBot="1" x14ac:dyDescent="0.2">
      <c r="B38" s="418" t="s">
        <v>208</v>
      </c>
      <c r="C38" s="418" t="s">
        <v>209</v>
      </c>
      <c r="D38" s="418" t="s">
        <v>209</v>
      </c>
      <c r="E38" s="427"/>
      <c r="F38" s="1"/>
      <c r="G38" s="1"/>
      <c r="H38" s="428"/>
    </row>
    <row r="39" spans="1:8" ht="16.5" thickTop="1" x14ac:dyDescent="0.15">
      <c r="B39" s="20" t="s">
        <v>210</v>
      </c>
      <c r="C39" s="429" t="s">
        <v>211</v>
      </c>
      <c r="D39" s="783" t="s">
        <v>718</v>
      </c>
      <c r="E39" s="18"/>
      <c r="F39" s="7"/>
      <c r="G39" s="1"/>
    </row>
    <row r="40" spans="1:8" x14ac:dyDescent="0.15">
      <c r="B40" s="430" t="s">
        <v>212</v>
      </c>
      <c r="C40" s="430" t="s">
        <v>213</v>
      </c>
      <c r="D40" s="430" t="s">
        <v>754</v>
      </c>
      <c r="E40" s="431"/>
      <c r="F40" s="1"/>
      <c r="G40" s="1"/>
    </row>
    <row r="41" spans="1:8" ht="138" customHeight="1" x14ac:dyDescent="0.15">
      <c r="B41" s="19" t="s">
        <v>214</v>
      </c>
      <c r="C41" s="432" t="s">
        <v>757</v>
      </c>
      <c r="D41" s="922" t="s">
        <v>756</v>
      </c>
      <c r="E41" s="923"/>
      <c r="F41" s="781" t="s">
        <v>215</v>
      </c>
      <c r="G41" s="1"/>
      <c r="H41" s="433"/>
    </row>
    <row r="42" spans="1:8" ht="162.94999999999999" customHeight="1" x14ac:dyDescent="0.15">
      <c r="B42" s="24"/>
      <c r="C42" s="782" t="s">
        <v>755</v>
      </c>
      <c r="D42" s="924" t="s">
        <v>755</v>
      </c>
      <c r="E42" s="925"/>
      <c r="F42" s="1"/>
      <c r="G42" s="1"/>
      <c r="H42" s="433"/>
    </row>
    <row r="43" spans="1:8" x14ac:dyDescent="0.15">
      <c r="C43" s="423"/>
    </row>
  </sheetData>
  <sheetProtection algorithmName="SHA-512" hashValue="mDPdFWbIt/4WPlPYIF/NX5bRwdv45Kf9VBw4qXsafN644AI/4WugxweGcjFIjaw/xbo4Xf2kfdh27AB1ByEHxA==" saltValue="3exFL9P1nwL1fSKN+tAmxw==" spinCount="100000" sheet="1" objects="1" scenarios="1"/>
  <mergeCells count="19">
    <mergeCell ref="B25:C25"/>
    <mergeCell ref="B26:D26"/>
    <mergeCell ref="B27:C27"/>
    <mergeCell ref="B21:C21"/>
    <mergeCell ref="B22:C22"/>
    <mergeCell ref="B23:C23"/>
    <mergeCell ref="B24:C24"/>
    <mergeCell ref="B20:C20"/>
    <mergeCell ref="B15:C15"/>
    <mergeCell ref="B16:C16"/>
    <mergeCell ref="B17:C17"/>
    <mergeCell ref="B18:C18"/>
    <mergeCell ref="B19:C19"/>
    <mergeCell ref="B28:C28"/>
    <mergeCell ref="B29:C29"/>
    <mergeCell ref="B30:C30"/>
    <mergeCell ref="D41:E41"/>
    <mergeCell ref="D42:E42"/>
    <mergeCell ref="B31:C31"/>
  </mergeCells>
  <phoneticPr fontId="2"/>
  <conditionalFormatting sqref="B16 D16:E16">
    <cfRule type="expression" dxfId="226" priority="21">
      <formula>$E$16="完了"</formula>
    </cfRule>
  </conditionalFormatting>
  <conditionalFormatting sqref="B17 D17:E17">
    <cfRule type="expression" dxfId="225" priority="20">
      <formula>$E$17="完了"</formula>
    </cfRule>
  </conditionalFormatting>
  <conditionalFormatting sqref="B18 D18:E18">
    <cfRule type="expression" dxfId="224" priority="17">
      <formula>$E$18="完了"</formula>
    </cfRule>
  </conditionalFormatting>
  <conditionalFormatting sqref="B19 D19:E19">
    <cfRule type="expression" dxfId="223" priority="16">
      <formula>$E$19="完了"</formula>
    </cfRule>
  </conditionalFormatting>
  <conditionalFormatting sqref="B20 D20:E20">
    <cfRule type="expression" dxfId="222" priority="11">
      <formula>$E$20="完了"</formula>
    </cfRule>
  </conditionalFormatting>
  <conditionalFormatting sqref="B21 D21:E21">
    <cfRule type="expression" dxfId="221" priority="10">
      <formula>$E$21="完了"</formula>
    </cfRule>
  </conditionalFormatting>
  <conditionalFormatting sqref="B22 D22:E22">
    <cfRule type="expression" dxfId="220" priority="9">
      <formula>$E$22="完了"</formula>
    </cfRule>
  </conditionalFormatting>
  <conditionalFormatting sqref="B26 E26">
    <cfRule type="expression" dxfId="219" priority="36">
      <formula>$E$26="完了"</formula>
    </cfRule>
  </conditionalFormatting>
  <conditionalFormatting sqref="B27 D27:E27">
    <cfRule type="expression" dxfId="218" priority="34">
      <formula>$E$27="完了"</formula>
    </cfRule>
  </conditionalFormatting>
  <conditionalFormatting sqref="B28 D28:E28">
    <cfRule type="expression" dxfId="217" priority="32">
      <formula>$E$28="完了"</formula>
    </cfRule>
  </conditionalFormatting>
  <conditionalFormatting sqref="B13:E13">
    <cfRule type="expression" dxfId="216" priority="5">
      <formula>$E$13="完了"</formula>
    </cfRule>
  </conditionalFormatting>
  <conditionalFormatting sqref="B14:E14">
    <cfRule type="expression" dxfId="215" priority="42">
      <formula>$E$14="完了"</formula>
    </cfRule>
  </conditionalFormatting>
  <conditionalFormatting sqref="D15:E15 B15 B25">
    <cfRule type="expression" dxfId="214" priority="40">
      <formula>$E$15="完了"</formula>
    </cfRule>
  </conditionalFormatting>
  <conditionalFormatting sqref="D25:E25">
    <cfRule type="expression" dxfId="213" priority="25">
      <formula>$E$15="完了"</formula>
    </cfRule>
  </conditionalFormatting>
  <conditionalFormatting sqref="D29:E29 B29">
    <cfRule type="expression" dxfId="212" priority="31">
      <formula>$E$29="完了"</formula>
    </cfRule>
  </conditionalFormatting>
  <conditionalFormatting sqref="D30:E30 B30">
    <cfRule type="expression" dxfId="211" priority="29">
      <formula>$E$30="完了"</formula>
    </cfRule>
  </conditionalFormatting>
  <conditionalFormatting sqref="D31:E31 B31">
    <cfRule type="expression" dxfId="210" priority="27">
      <formula>$E$31="完了"</formula>
    </cfRule>
  </conditionalFormatting>
  <conditionalFormatting sqref="E13">
    <cfRule type="expression" dxfId="209" priority="4">
      <formula>$E$13="未完了"</formula>
    </cfRule>
  </conditionalFormatting>
  <conditionalFormatting sqref="E14">
    <cfRule type="expression" dxfId="208" priority="41">
      <formula>$E$14="未完了"</formula>
    </cfRule>
  </conditionalFormatting>
  <conditionalFormatting sqref="E15:E22">
    <cfRule type="expression" dxfId="207" priority="39">
      <formula>$E$15="未完了"</formula>
    </cfRule>
  </conditionalFormatting>
  <conditionalFormatting sqref="E25">
    <cfRule type="expression" dxfId="206" priority="24">
      <formula>$E$15="未完了"</formula>
    </cfRule>
  </conditionalFormatting>
  <conditionalFormatting sqref="E26">
    <cfRule type="expression" dxfId="205" priority="37">
      <formula>$E$26="未完了"</formula>
    </cfRule>
  </conditionalFormatting>
  <conditionalFormatting sqref="E27">
    <cfRule type="expression" dxfId="204" priority="35">
      <formula>$E$27="未完了"</formula>
    </cfRule>
  </conditionalFormatting>
  <conditionalFormatting sqref="E28">
    <cfRule type="expression" dxfId="203" priority="33">
      <formula>$E$28="未完了"</formula>
    </cfRule>
  </conditionalFormatting>
  <conditionalFormatting sqref="E29">
    <cfRule type="expression" dxfId="202" priority="30">
      <formula>$E$29="未完了"</formula>
    </cfRule>
  </conditionalFormatting>
  <conditionalFormatting sqref="E30">
    <cfRule type="expression" dxfId="201" priority="28">
      <formula>$E$30="未完了"</formula>
    </cfRule>
  </conditionalFormatting>
  <conditionalFormatting sqref="E31">
    <cfRule type="expression" dxfId="200" priority="26">
      <formula>$E$31="未完了"</formula>
    </cfRule>
  </conditionalFormatting>
  <hyperlinks>
    <hyperlink ref="C39" r:id="rId1" display="mailto:fit_setuzokukentou@tepco.co.jp" xr:uid="{F07452B4-091A-445E-A978-EA16EA112D32}"/>
    <hyperlink ref="B14:D14" location="'入力シート（作業中）'!A1" display="＜入力シートへ" xr:uid="{F98D2FCB-6BA0-460A-B3CD-9E9723817A3D}"/>
    <hyperlink ref="B14" location="入力シート!Print_Area" display="入力シート" xr:uid="{8DBEC5F9-E106-4979-B237-6FF5C7661969}"/>
    <hyperlink ref="B13" location="はじめに!Print_Area" display="はじめにシート" xr:uid="{7A235707-E9AF-4AFE-8638-8DE59B13AF5F}"/>
    <hyperlink ref="B17:C17" location="'様式３（直流発電設備）① '!Print_Area" display="様式３（直流発電設備等）①" xr:uid="{8F18297A-0B9D-4B83-A538-78B48041D9F7}"/>
    <hyperlink ref="B18:C18" location="'様式３（直流発電設備）② '!Print_Area" display="様式３（直流発電設備等）②" xr:uid="{E9E7ACF0-CCA3-427E-AAED-991583E53DDB}"/>
    <hyperlink ref="B19:C19" location="'様式３（直流発電設備）③ '!Print_Area" display="様式３（直流発電設備等）③" xr:uid="{733FC432-D14B-40CB-9182-AA729F0852F3}"/>
    <hyperlink ref="B20:C20" location="'様式３（逆変換装置）①'!Print_Area" display="様式３（逆変換装置）①" xr:uid="{5131EE3D-431C-4391-9A92-3A61CEEDECF5}"/>
    <hyperlink ref="B21:C21" location="'様式３（逆変換装置）②'!Print_Area" display="様式３（逆変換装置）②" xr:uid="{C04F30E7-C416-4322-ABB9-61766007905B}"/>
    <hyperlink ref="B22:C22" location="'様式３（逆変換装置）③'!Print_Area" display="様式３（逆変換装置）③" xr:uid="{F3007558-F381-4621-8603-5D35E195F0ED}"/>
    <hyperlink ref="B23:C23" location="'様式３（系統連系保護リレー）①'!Print_Area" display="様式3（系統連系保護リレー）①" xr:uid="{351AEEB6-8BE9-435B-85C8-A6B8DBAD7699}"/>
    <hyperlink ref="B24:C24" location="'様式３（系統連系保護リレー）② '!Print_Area" display="様式3（系統連系保護リレー）②" xr:uid="{20AC62F3-8BD5-4A5F-BE3A-BB0036F74AAB}"/>
    <hyperlink ref="B25:C25" location="様式４!Print_Area" display="様式４（負荷設備および受電設備）" xr:uid="{C927D6E1-6F62-4683-939C-6ADAD6D91EC4}"/>
    <hyperlink ref="B26:D26" location="様式５の３!Print_Area" display="様式５の３（設備運用方法-発電機運転パターン、受電地点における受電電力パターン-）" xr:uid="{7D30423C-069D-4029-9850-D487378A3393}"/>
    <hyperlink ref="B27:C27" location="様式５の４!Print_Area" display="様式５の４（単線結線図）" xr:uid="{26709860-1E8B-49EF-A770-264FA4374F67}"/>
    <hyperlink ref="B28:C28" location="様式５の５!Print_Area" display="様式５の５（設備配置関連-設備レイアウト図-）" xr:uid="{7ECE2FA3-1C6F-44AA-AA4B-67687CE5F097}"/>
    <hyperlink ref="B29:C29" location="様式５の６!Print_Area" display="様式５の６（設備配置関連-敷地平面図-）" xr:uid="{68FDDFA6-686D-4585-B1CE-929D703999AF}"/>
    <hyperlink ref="B30:C30" location="様式５の７!Print_Area" display="様式５の７（発電場所周辺地図）" xr:uid="{C9798064-0614-4524-B694-1C26C59A22C7}"/>
    <hyperlink ref="B31:C31" location="様式５の８!Print_Area" display="様式５の８（工事工程表）" xr:uid="{8E2AD507-6CD1-4E17-B334-0E606EAFB1A7}"/>
    <hyperlink ref="D39" r:id="rId2" xr:uid="{64CFA0A3-7404-4DEE-9655-9F7C27DA0C1C}"/>
    <hyperlink ref="B15:C15" location="様式１!Print_Area" display="様式１（接続検討申込書）" xr:uid="{DB2ACE64-E4BB-472F-8DDB-EFFE13105240}"/>
    <hyperlink ref="B16:C16" location="様式２!Print_Area" display="様式２（発電設備等の概要）" xr:uid="{C399AC19-E759-441C-A154-44E8F04D1C93}"/>
  </hyperlinks>
  <pageMargins left="0.7" right="0.7" top="0.75" bottom="0.75" header="0.3" footer="0.3"/>
  <pageSetup paperSize="9" scale="52" orientation="portrait" r:id="rId3"/>
  <extLst>
    <ext xmlns:x14="http://schemas.microsoft.com/office/spreadsheetml/2009/9/main" uri="{78C0D931-6437-407d-A8EE-F0AAD7539E65}">
      <x14:conditionalFormattings>
        <x14:conditionalFormatting xmlns:xm="http://schemas.microsoft.com/office/excel/2006/main">
          <x14:cfRule type="expression" priority="1" id="{9B239FEE-4D4A-44F7-81A9-96D3B0BADB97}">
            <xm:f>入力シート!$E$11="未定"</xm:f>
            <x14:dxf>
              <fill>
                <patternFill>
                  <bgColor theme="0" tint="-0.24994659260841701"/>
                </patternFill>
              </fill>
            </x14:dxf>
          </x14:cfRule>
          <x14:cfRule type="expression" priority="2" id="{6AABDA52-2420-4CE0-B264-4398DA575D52}">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90C587CA-8475-461A-8043-F1ACAC20710F}">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2950B-F86A-495F-88DF-DCE49B0B4C4C}">
  <sheetPr codeName="Sheet24"/>
  <dimension ref="A1:T197"/>
  <sheetViews>
    <sheetView showGridLines="0" view="pageBreakPreview" zoomScale="40" zoomScaleNormal="62" zoomScaleSheetLayoutView="40" workbookViewId="0">
      <pane ySplit="4" topLeftCell="A5" activePane="bottomLeft" state="frozen"/>
      <selection pane="bottomLeft"/>
    </sheetView>
  </sheetViews>
  <sheetFormatPr defaultColWidth="8.875" defaultRowHeight="21" x14ac:dyDescent="0.15"/>
  <cols>
    <col min="1" max="1" width="2.625" style="5" customWidth="1"/>
    <col min="2" max="2" width="5.875" style="5" customWidth="1"/>
    <col min="3" max="3" width="52.125" style="5" customWidth="1"/>
    <col min="4" max="4" width="70.875" style="5" customWidth="1"/>
    <col min="5" max="5" width="72.5" style="28" customWidth="1"/>
    <col min="6" max="6" width="16.125" style="28" bestFit="1" customWidth="1"/>
    <col min="7" max="7" width="5.125" style="28" bestFit="1" customWidth="1"/>
    <col min="8" max="8" width="19" style="28" bestFit="1" customWidth="1"/>
    <col min="9" max="9" width="8.125" style="28" customWidth="1"/>
    <col min="10" max="12" width="8.875" style="5" customWidth="1"/>
    <col min="13" max="16384" width="8.875" style="5"/>
  </cols>
  <sheetData>
    <row r="1" spans="1:20" ht="37.5" customHeight="1" thickBot="1" x14ac:dyDescent="0.2">
      <c r="B1" s="240" t="s">
        <v>216</v>
      </c>
      <c r="C1" s="240"/>
      <c r="D1" s="240"/>
      <c r="E1" s="240"/>
      <c r="F1" s="240"/>
      <c r="G1" s="222"/>
      <c r="H1" s="12"/>
    </row>
    <row r="2" spans="1:20" ht="49.5" thickTop="1" x14ac:dyDescent="0.15">
      <c r="A2" s="220" t="s">
        <v>722</v>
      </c>
      <c r="C2" s="8"/>
      <c r="D2" s="8"/>
    </row>
    <row r="3" spans="1:20" ht="20.100000000000001" customHeight="1" x14ac:dyDescent="0.15">
      <c r="A3" s="31"/>
      <c r="B3" s="31"/>
      <c r="C3" s="8"/>
      <c r="D3" s="8"/>
    </row>
    <row r="4" spans="1:20" ht="30" x14ac:dyDescent="0.15">
      <c r="B4" s="210" t="s">
        <v>740</v>
      </c>
      <c r="C4" s="8"/>
      <c r="D4" s="8"/>
      <c r="T4" s="23"/>
    </row>
    <row r="5" spans="1:20" s="23" customFormat="1" ht="30" x14ac:dyDescent="0.15">
      <c r="B5" s="210"/>
      <c r="C5" s="11"/>
      <c r="D5" s="11"/>
    </row>
    <row r="6" spans="1:20" s="23" customFormat="1" ht="19.5" x14ac:dyDescent="0.15">
      <c r="C6" s="11"/>
      <c r="D6" s="11"/>
    </row>
    <row r="7" spans="1:20" s="23" customFormat="1" ht="30" x14ac:dyDescent="0.15">
      <c r="B7" s="210"/>
      <c r="C7" s="11"/>
      <c r="D7" s="11"/>
    </row>
    <row r="8" spans="1:20" s="23" customFormat="1" ht="30" x14ac:dyDescent="0.15">
      <c r="B8" s="210"/>
      <c r="C8" s="11"/>
      <c r="D8" s="11"/>
    </row>
    <row r="9" spans="1:20" s="23" customFormat="1" ht="30" x14ac:dyDescent="0.15">
      <c r="B9" s="210"/>
      <c r="C9" s="11"/>
      <c r="D9" s="11"/>
    </row>
    <row r="10" spans="1:20" s="23" customFormat="1" ht="30" x14ac:dyDescent="0.15">
      <c r="B10" s="210"/>
      <c r="C10" s="11"/>
      <c r="D10" s="11"/>
    </row>
    <row r="11" spans="1:20" s="23" customFormat="1" ht="30" x14ac:dyDescent="0.15">
      <c r="B11" s="210"/>
      <c r="C11" s="11"/>
      <c r="D11" s="11"/>
    </row>
    <row r="12" spans="1:20" s="23" customFormat="1" ht="30" x14ac:dyDescent="0.15">
      <c r="B12" s="210"/>
      <c r="C12" s="11"/>
      <c r="D12" s="11"/>
    </row>
    <row r="13" spans="1:20" s="23" customFormat="1" ht="30" x14ac:dyDescent="0.15">
      <c r="B13" s="210"/>
      <c r="C13" s="11"/>
      <c r="D13" s="11"/>
    </row>
    <row r="14" spans="1:20" s="23" customFormat="1" ht="30" x14ac:dyDescent="0.15">
      <c r="B14" s="210"/>
      <c r="C14" s="11"/>
      <c r="D14" s="11"/>
    </row>
    <row r="15" spans="1:20" s="23" customFormat="1" ht="30" x14ac:dyDescent="0.15">
      <c r="B15" s="210"/>
      <c r="C15" s="11"/>
      <c r="D15" s="11"/>
    </row>
    <row r="16" spans="1:20" s="23" customFormat="1" ht="30" x14ac:dyDescent="0.15">
      <c r="B16" s="210"/>
      <c r="C16" s="11"/>
      <c r="D16" s="11"/>
    </row>
    <row r="17" spans="2:4" s="23" customFormat="1" ht="30" x14ac:dyDescent="0.15">
      <c r="B17" s="210"/>
      <c r="C17" s="11"/>
      <c r="D17" s="11"/>
    </row>
    <row r="18" spans="2:4" s="23" customFormat="1" ht="30" x14ac:dyDescent="0.15">
      <c r="B18" s="210"/>
      <c r="C18" s="11"/>
      <c r="D18" s="11"/>
    </row>
    <row r="19" spans="2:4" s="23" customFormat="1" ht="30" x14ac:dyDescent="0.15">
      <c r="B19" s="210"/>
      <c r="C19" s="11"/>
      <c r="D19" s="11"/>
    </row>
    <row r="20" spans="2:4" s="23" customFormat="1" ht="30" x14ac:dyDescent="0.15">
      <c r="B20" s="210"/>
      <c r="C20" s="11"/>
      <c r="D20" s="11"/>
    </row>
    <row r="21" spans="2:4" s="23" customFormat="1" ht="30" x14ac:dyDescent="0.15">
      <c r="B21" s="210"/>
      <c r="C21" s="11"/>
      <c r="D21" s="11"/>
    </row>
    <row r="22" spans="2:4" s="23" customFormat="1" ht="30" x14ac:dyDescent="0.15">
      <c r="B22" s="210"/>
      <c r="C22" s="11"/>
      <c r="D22" s="11"/>
    </row>
    <row r="23" spans="2:4" s="23" customFormat="1" ht="30" x14ac:dyDescent="0.15">
      <c r="B23" s="210"/>
      <c r="C23" s="11"/>
      <c r="D23" s="11"/>
    </row>
    <row r="24" spans="2:4" s="23" customFormat="1" ht="30" x14ac:dyDescent="0.15">
      <c r="B24" s="210" t="s">
        <v>726</v>
      </c>
      <c r="C24" s="11"/>
      <c r="D24" s="11"/>
    </row>
    <row r="25" spans="2:4" s="23" customFormat="1" ht="30" x14ac:dyDescent="0.15">
      <c r="B25" s="210"/>
      <c r="C25" s="11"/>
      <c r="D25" s="11"/>
    </row>
    <row r="26" spans="2:4" s="23" customFormat="1" ht="30" x14ac:dyDescent="0.15">
      <c r="B26" s="210"/>
      <c r="C26" s="11"/>
      <c r="D26" s="11"/>
    </row>
    <row r="27" spans="2:4" s="23" customFormat="1" ht="30" x14ac:dyDescent="0.15">
      <c r="B27" s="210"/>
      <c r="C27" s="11"/>
      <c r="D27" s="11"/>
    </row>
    <row r="28" spans="2:4" s="23" customFormat="1" ht="30" x14ac:dyDescent="0.15">
      <c r="B28" s="210"/>
      <c r="C28" s="11"/>
      <c r="D28" s="11"/>
    </row>
    <row r="29" spans="2:4" s="23" customFormat="1" ht="30" x14ac:dyDescent="0.15">
      <c r="B29" s="210"/>
      <c r="C29" s="11"/>
      <c r="D29" s="11"/>
    </row>
    <row r="30" spans="2:4" s="23" customFormat="1" ht="30" x14ac:dyDescent="0.15">
      <c r="B30" s="210"/>
      <c r="C30" s="11"/>
      <c r="D30" s="11"/>
    </row>
    <row r="31" spans="2:4" s="23" customFormat="1" ht="30" x14ac:dyDescent="0.15">
      <c r="B31" s="210"/>
      <c r="C31" s="11"/>
      <c r="D31" s="11"/>
    </row>
    <row r="32" spans="2:4" s="23" customFormat="1" ht="30" x14ac:dyDescent="0.15">
      <c r="B32" s="210"/>
      <c r="C32" s="11"/>
      <c r="D32" s="11"/>
    </row>
    <row r="33" spans="2:4" s="23" customFormat="1" ht="30" x14ac:dyDescent="0.15">
      <c r="B33" s="210"/>
      <c r="C33" s="11"/>
      <c r="D33" s="11"/>
    </row>
    <row r="34" spans="2:4" s="23" customFormat="1" ht="30" x14ac:dyDescent="0.15">
      <c r="B34" s="210"/>
      <c r="C34" s="11"/>
      <c r="D34" s="11"/>
    </row>
    <row r="35" spans="2:4" s="23" customFormat="1" ht="30" x14ac:dyDescent="0.15">
      <c r="B35" s="210"/>
      <c r="C35" s="11"/>
      <c r="D35" s="11"/>
    </row>
    <row r="36" spans="2:4" s="23" customFormat="1" ht="30" x14ac:dyDescent="0.15">
      <c r="B36" s="210"/>
      <c r="C36" s="11"/>
      <c r="D36" s="11"/>
    </row>
    <row r="37" spans="2:4" s="23" customFormat="1" ht="30" x14ac:dyDescent="0.15">
      <c r="B37" s="210"/>
      <c r="C37" s="11"/>
      <c r="D37" s="11"/>
    </row>
    <row r="38" spans="2:4" s="23" customFormat="1" ht="30" x14ac:dyDescent="0.15">
      <c r="B38" s="210"/>
      <c r="C38" s="11"/>
      <c r="D38" s="11"/>
    </row>
    <row r="39" spans="2:4" s="23" customFormat="1" ht="30" x14ac:dyDescent="0.15">
      <c r="B39" s="210"/>
      <c r="C39" s="11"/>
      <c r="D39" s="11"/>
    </row>
    <row r="40" spans="2:4" s="23" customFormat="1" ht="30" x14ac:dyDescent="0.15">
      <c r="B40" s="210"/>
      <c r="C40" s="11"/>
      <c r="D40" s="11"/>
    </row>
    <row r="41" spans="2:4" s="23" customFormat="1" ht="30" x14ac:dyDescent="0.15">
      <c r="B41" s="210"/>
      <c r="C41" s="11"/>
      <c r="D41" s="11"/>
    </row>
    <row r="42" spans="2:4" s="23" customFormat="1" ht="30" x14ac:dyDescent="0.15">
      <c r="B42" s="210"/>
      <c r="C42" s="11"/>
      <c r="D42" s="11"/>
    </row>
    <row r="43" spans="2:4" s="23" customFormat="1" ht="30" x14ac:dyDescent="0.15">
      <c r="B43" s="210"/>
      <c r="C43" s="11"/>
      <c r="D43" s="11"/>
    </row>
    <row r="44" spans="2:4" s="23" customFormat="1" ht="30" x14ac:dyDescent="0.15">
      <c r="B44" s="210"/>
      <c r="C44" s="11"/>
      <c r="D44" s="11"/>
    </row>
    <row r="45" spans="2:4" s="23" customFormat="1" ht="30" x14ac:dyDescent="0.15">
      <c r="B45" s="210"/>
      <c r="C45" s="11"/>
      <c r="D45" s="11"/>
    </row>
    <row r="46" spans="2:4" s="23" customFormat="1" ht="30" x14ac:dyDescent="0.15">
      <c r="B46" s="210"/>
      <c r="C46" s="11"/>
      <c r="D46" s="11"/>
    </row>
    <row r="47" spans="2:4" s="23" customFormat="1" ht="30" x14ac:dyDescent="0.15">
      <c r="B47" s="210"/>
      <c r="C47" s="11"/>
      <c r="D47" s="11"/>
    </row>
    <row r="48" spans="2:4" s="23" customFormat="1" ht="30" x14ac:dyDescent="0.15">
      <c r="B48" s="210"/>
      <c r="C48" s="11"/>
      <c r="D48" s="11"/>
    </row>
    <row r="49" spans="2:4" s="23" customFormat="1" ht="30" x14ac:dyDescent="0.15">
      <c r="B49" s="210"/>
      <c r="C49" s="11"/>
      <c r="D49" s="11"/>
    </row>
    <row r="50" spans="2:4" s="23" customFormat="1" ht="30" x14ac:dyDescent="0.15">
      <c r="B50" s="210"/>
      <c r="C50" s="11"/>
      <c r="D50" s="11"/>
    </row>
    <row r="51" spans="2:4" s="23" customFormat="1" ht="30" x14ac:dyDescent="0.15">
      <c r="B51" s="210"/>
      <c r="C51" s="11"/>
      <c r="D51" s="11"/>
    </row>
    <row r="52" spans="2:4" s="23" customFormat="1" ht="30" x14ac:dyDescent="0.15">
      <c r="B52" s="210"/>
      <c r="C52" s="11"/>
      <c r="D52" s="11"/>
    </row>
    <row r="53" spans="2:4" s="23" customFormat="1" ht="30" x14ac:dyDescent="0.15">
      <c r="B53" s="210"/>
      <c r="C53" s="11"/>
      <c r="D53" s="11"/>
    </row>
    <row r="54" spans="2:4" s="23" customFormat="1" ht="30" x14ac:dyDescent="0.15">
      <c r="B54" s="210"/>
      <c r="C54" s="11"/>
      <c r="D54" s="11"/>
    </row>
    <row r="55" spans="2:4" s="23" customFormat="1" ht="30" x14ac:dyDescent="0.15">
      <c r="B55" s="210"/>
      <c r="C55" s="11"/>
      <c r="D55" s="11"/>
    </row>
    <row r="56" spans="2:4" s="23" customFormat="1" ht="30" x14ac:dyDescent="0.15">
      <c r="B56" s="210"/>
      <c r="C56" s="11"/>
      <c r="D56" s="11"/>
    </row>
    <row r="57" spans="2:4" s="23" customFormat="1" ht="30" x14ac:dyDescent="0.15">
      <c r="B57" s="210"/>
      <c r="C57" s="11"/>
      <c r="D57" s="11"/>
    </row>
    <row r="58" spans="2:4" s="23" customFormat="1" ht="19.5" x14ac:dyDescent="0.15">
      <c r="C58" s="11"/>
      <c r="D58" s="11"/>
    </row>
    <row r="59" spans="2:4" s="23" customFormat="1" ht="30" x14ac:dyDescent="0.15">
      <c r="B59" s="210"/>
      <c r="C59" s="11"/>
      <c r="D59" s="11"/>
    </row>
    <row r="60" spans="2:4" s="23" customFormat="1" ht="30" x14ac:dyDescent="0.15">
      <c r="B60" s="210"/>
      <c r="C60" s="11"/>
      <c r="D60" s="11"/>
    </row>
    <row r="61" spans="2:4" s="23" customFormat="1" ht="30" x14ac:dyDescent="0.15">
      <c r="B61" s="210"/>
      <c r="C61" s="11"/>
      <c r="D61" s="11"/>
    </row>
    <row r="62" spans="2:4" s="23" customFormat="1" ht="30" x14ac:dyDescent="0.15">
      <c r="B62" s="210"/>
      <c r="C62" s="11"/>
      <c r="D62" s="11"/>
    </row>
    <row r="63" spans="2:4" s="23" customFormat="1" ht="30" x14ac:dyDescent="0.15">
      <c r="B63" s="210"/>
      <c r="C63" s="11"/>
      <c r="D63" s="11"/>
    </row>
    <row r="64" spans="2:4" s="23" customFormat="1" ht="30" x14ac:dyDescent="0.15">
      <c r="B64" s="210"/>
      <c r="C64" s="11"/>
      <c r="D64" s="11"/>
    </row>
    <row r="65" spans="2:12" s="23" customFormat="1" ht="30" x14ac:dyDescent="0.15">
      <c r="B65" s="210" t="s">
        <v>727</v>
      </c>
      <c r="C65" s="11"/>
      <c r="D65" s="11"/>
    </row>
    <row r="67" spans="2:12" ht="30" customHeight="1" x14ac:dyDescent="0.15">
      <c r="B67" s="110" t="s">
        <v>26</v>
      </c>
      <c r="C67" s="110"/>
      <c r="D67" s="111"/>
      <c r="E67" s="112" t="s">
        <v>91</v>
      </c>
      <c r="F67" s="190"/>
      <c r="G67" s="113"/>
      <c r="H67" s="190" t="s">
        <v>92</v>
      </c>
      <c r="I67" s="113"/>
    </row>
    <row r="68" spans="2:12" ht="39.950000000000003" customHeight="1" x14ac:dyDescent="0.15">
      <c r="B68" s="197" t="s">
        <v>693</v>
      </c>
      <c r="C68" s="198"/>
      <c r="D68" s="142"/>
      <c r="E68" s="93"/>
      <c r="F68" s="93"/>
      <c r="G68" s="93"/>
      <c r="H68" s="93"/>
      <c r="I68" s="93"/>
    </row>
    <row r="69" spans="2:12" ht="39.950000000000003" customHeight="1" x14ac:dyDescent="0.15">
      <c r="B69" s="227" t="s">
        <v>681</v>
      </c>
      <c r="C69" s="196"/>
      <c r="D69" s="194"/>
      <c r="E69" s="195"/>
      <c r="F69" s="195"/>
      <c r="G69" s="195"/>
      <c r="H69" s="195"/>
      <c r="I69" s="195"/>
    </row>
    <row r="70" spans="2:12" ht="120" customHeight="1" x14ac:dyDescent="0.15">
      <c r="B70" s="84"/>
      <c r="C70" s="103" t="s">
        <v>694</v>
      </c>
      <c r="D70" s="29"/>
      <c r="E70" s="441">
        <v>3</v>
      </c>
      <c r="F70" s="29" t="s">
        <v>653</v>
      </c>
      <c r="G70" s="29"/>
      <c r="H70" s="359"/>
      <c r="I70" s="360"/>
    </row>
    <row r="71" spans="2:12" ht="50.1" customHeight="1" x14ac:dyDescent="0.15">
      <c r="B71" s="84"/>
      <c r="C71" s="125" t="s">
        <v>695</v>
      </c>
      <c r="D71" s="30"/>
      <c r="E71" s="363"/>
      <c r="F71" s="30"/>
      <c r="G71" s="30"/>
      <c r="H71" s="30"/>
      <c r="I71" s="30"/>
    </row>
    <row r="72" spans="2:12" ht="44.1" customHeight="1" x14ac:dyDescent="0.15">
      <c r="B72" s="84"/>
      <c r="C72" s="125" t="s">
        <v>682</v>
      </c>
      <c r="D72" s="132" t="s">
        <v>701</v>
      </c>
      <c r="E72" s="818" t="s">
        <v>67</v>
      </c>
      <c r="F72" s="143"/>
      <c r="G72" s="143"/>
      <c r="H72" s="365"/>
      <c r="I72" s="366"/>
    </row>
    <row r="73" spans="2:12" ht="44.1" customHeight="1" x14ac:dyDescent="0.15">
      <c r="B73" s="84"/>
      <c r="C73" s="125"/>
      <c r="D73" s="128" t="s">
        <v>683</v>
      </c>
      <c r="E73" s="443">
        <v>30</v>
      </c>
      <c r="F73" s="121" t="s">
        <v>142</v>
      </c>
      <c r="G73" s="121"/>
      <c r="H73" s="326"/>
      <c r="I73" s="144"/>
    </row>
    <row r="74" spans="2:12" ht="44.1" customHeight="1" x14ac:dyDescent="0.15">
      <c r="B74" s="84"/>
      <c r="C74" s="125"/>
      <c r="D74" s="228" t="s">
        <v>74</v>
      </c>
      <c r="E74" s="435" t="s">
        <v>76</v>
      </c>
      <c r="F74" s="143"/>
      <c r="G74" s="143"/>
      <c r="H74" s="365"/>
      <c r="I74" s="366"/>
    </row>
    <row r="75" spans="2:12" ht="44.1" customHeight="1" x14ac:dyDescent="0.15">
      <c r="B75" s="84"/>
      <c r="C75" s="125"/>
      <c r="D75" s="126" t="s">
        <v>146</v>
      </c>
      <c r="E75" s="436">
        <v>50</v>
      </c>
      <c r="F75" s="121" t="s">
        <v>147</v>
      </c>
      <c r="G75" s="121"/>
      <c r="H75" s="326"/>
      <c r="I75" s="144"/>
    </row>
    <row r="76" spans="2:12" ht="44.1" customHeight="1" x14ac:dyDescent="0.15">
      <c r="B76" s="84"/>
      <c r="C76" s="125"/>
      <c r="D76" s="126" t="s">
        <v>148</v>
      </c>
      <c r="E76" s="325" t="s">
        <v>723</v>
      </c>
      <c r="F76" s="121"/>
      <c r="G76" s="121"/>
      <c r="H76" s="326"/>
      <c r="I76" s="144"/>
    </row>
    <row r="77" spans="2:12" ht="44.1" customHeight="1" x14ac:dyDescent="0.15">
      <c r="B77" s="84"/>
      <c r="C77" s="125"/>
      <c r="D77" s="126" t="s">
        <v>150</v>
      </c>
      <c r="E77" s="325" t="s">
        <v>723</v>
      </c>
      <c r="F77" s="121"/>
      <c r="G77" s="121"/>
      <c r="H77" s="326"/>
      <c r="I77" s="144"/>
    </row>
    <row r="78" spans="2:12" ht="44.1" customHeight="1" x14ac:dyDescent="0.15">
      <c r="B78" s="84"/>
      <c r="C78" s="125"/>
      <c r="D78" s="126" t="s">
        <v>77</v>
      </c>
      <c r="E78" s="368" t="s">
        <v>677</v>
      </c>
      <c r="F78" s="121"/>
      <c r="G78" s="121"/>
      <c r="H78" s="326"/>
      <c r="I78" s="144"/>
    </row>
    <row r="79" spans="2:12" ht="44.1" customHeight="1" x14ac:dyDescent="0.15">
      <c r="B79" s="84"/>
      <c r="C79" s="125"/>
      <c r="D79" s="125"/>
      <c r="E79" s="125"/>
      <c r="F79" s="125"/>
      <c r="G79" s="125"/>
      <c r="H79" s="125"/>
      <c r="I79" s="125"/>
      <c r="J79" s="125"/>
      <c r="K79" s="125"/>
      <c r="L79" s="125"/>
    </row>
    <row r="80" spans="2:12" ht="39.950000000000003" customHeight="1" x14ac:dyDescent="0.15">
      <c r="B80" s="84"/>
      <c r="C80" s="125" t="s">
        <v>652</v>
      </c>
      <c r="D80" s="86" t="s">
        <v>167</v>
      </c>
      <c r="E80" s="442">
        <v>50</v>
      </c>
      <c r="F80" s="373" t="s">
        <v>168</v>
      </c>
      <c r="G80" s="87"/>
      <c r="H80" s="323"/>
      <c r="I80" s="330"/>
    </row>
    <row r="81" spans="2:11" ht="42" x14ac:dyDescent="0.15">
      <c r="B81" s="84"/>
      <c r="C81" s="215"/>
      <c r="D81" s="216" t="s">
        <v>686</v>
      </c>
      <c r="E81" s="443">
        <v>3</v>
      </c>
      <c r="F81" s="28" t="s">
        <v>657</v>
      </c>
      <c r="G81" s="375"/>
      <c r="H81" s="376"/>
      <c r="I81" s="377"/>
    </row>
    <row r="82" spans="2:11" ht="44.1" customHeight="1" x14ac:dyDescent="0.15">
      <c r="B82" s="84"/>
      <c r="D82" s="214" t="s">
        <v>687</v>
      </c>
      <c r="E82" s="217" t="s">
        <v>171</v>
      </c>
      <c r="F82" s="219"/>
      <c r="G82" s="219"/>
      <c r="H82" s="217" t="s">
        <v>656</v>
      </c>
      <c r="I82" s="218"/>
    </row>
    <row r="83" spans="2:11" ht="54.95" customHeight="1" x14ac:dyDescent="0.15">
      <c r="B83" s="84"/>
      <c r="D83" s="132" t="s">
        <v>660</v>
      </c>
      <c r="E83" s="443">
        <v>800</v>
      </c>
      <c r="F83" s="143" t="s">
        <v>172</v>
      </c>
      <c r="G83" s="143"/>
      <c r="H83" s="443">
        <v>20</v>
      </c>
      <c r="I83" s="98" t="s">
        <v>655</v>
      </c>
    </row>
    <row r="84" spans="2:11" ht="54.95" customHeight="1" x14ac:dyDescent="0.15">
      <c r="B84" s="84"/>
      <c r="C84" s="138"/>
      <c r="D84" s="133" t="s">
        <v>661</v>
      </c>
      <c r="E84" s="436">
        <v>700</v>
      </c>
      <c r="F84" s="121" t="s">
        <v>172</v>
      </c>
      <c r="G84" s="121"/>
      <c r="H84" s="436">
        <v>20</v>
      </c>
      <c r="I84" s="102" t="s">
        <v>654</v>
      </c>
    </row>
    <row r="85" spans="2:11" ht="54.95" customHeight="1" x14ac:dyDescent="0.15">
      <c r="B85" s="84"/>
      <c r="C85" s="138"/>
      <c r="D85" s="133" t="s">
        <v>662</v>
      </c>
      <c r="E85" s="436">
        <v>500</v>
      </c>
      <c r="F85" s="121" t="s">
        <v>172</v>
      </c>
      <c r="G85" s="121"/>
      <c r="H85" s="436">
        <v>10</v>
      </c>
      <c r="I85" s="102" t="s">
        <v>654</v>
      </c>
    </row>
    <row r="86" spans="2:11" ht="54.95" customHeight="1" x14ac:dyDescent="0.15">
      <c r="B86" s="84"/>
      <c r="C86" s="138"/>
      <c r="D86" s="133" t="s">
        <v>663</v>
      </c>
      <c r="E86" s="326"/>
      <c r="F86" s="121" t="s">
        <v>172</v>
      </c>
      <c r="G86" s="121"/>
      <c r="H86" s="326"/>
      <c r="I86" s="144" t="s">
        <v>654</v>
      </c>
    </row>
    <row r="87" spans="2:11" ht="54.95" customHeight="1" x14ac:dyDescent="0.15">
      <c r="B87" s="84"/>
      <c r="C87" s="139"/>
      <c r="D87" s="134" t="s">
        <v>664</v>
      </c>
      <c r="E87" s="332"/>
      <c r="F87" s="89" t="s">
        <v>172</v>
      </c>
      <c r="G87" s="89"/>
      <c r="H87" s="332"/>
      <c r="I87" s="145" t="s">
        <v>655</v>
      </c>
    </row>
    <row r="88" spans="2:11" ht="54.95" customHeight="1" x14ac:dyDescent="0.15">
      <c r="B88" s="84"/>
      <c r="C88" s="125" t="s">
        <v>696</v>
      </c>
      <c r="D88" s="232"/>
      <c r="E88" s="88"/>
      <c r="F88" s="88"/>
      <c r="G88" s="88"/>
      <c r="H88" s="30"/>
      <c r="I88" s="91"/>
    </row>
    <row r="89" spans="2:11" ht="44.1" customHeight="1" x14ac:dyDescent="0.15">
      <c r="B89" s="84"/>
      <c r="C89" s="125" t="s">
        <v>682</v>
      </c>
      <c r="D89" s="132" t="s">
        <v>701</v>
      </c>
      <c r="E89" s="442" t="s">
        <v>67</v>
      </c>
      <c r="F89" s="87"/>
      <c r="G89" s="99"/>
      <c r="H89" s="365"/>
      <c r="I89" s="366"/>
    </row>
    <row r="90" spans="2:11" ht="44.1" customHeight="1" x14ac:dyDescent="0.15">
      <c r="B90" s="84"/>
      <c r="D90" s="817" t="s">
        <v>683</v>
      </c>
      <c r="E90" s="819">
        <v>15</v>
      </c>
      <c r="F90" s="143" t="s">
        <v>142</v>
      </c>
      <c r="G90" s="98"/>
      <c r="H90" s="389"/>
      <c r="I90" s="239"/>
    </row>
    <row r="91" spans="2:11" ht="44.1" customHeight="1" x14ac:dyDescent="0.15">
      <c r="B91" s="84"/>
      <c r="C91" s="125"/>
      <c r="D91" s="226" t="s">
        <v>74</v>
      </c>
      <c r="E91" s="436" t="s">
        <v>76</v>
      </c>
      <c r="F91" s="121"/>
      <c r="G91" s="121"/>
      <c r="H91" s="326"/>
      <c r="I91" s="144"/>
    </row>
    <row r="92" spans="2:11" ht="44.1" customHeight="1" x14ac:dyDescent="0.15">
      <c r="B92" s="84"/>
      <c r="C92" s="125"/>
      <c r="D92" s="127" t="s">
        <v>146</v>
      </c>
      <c r="E92" s="436">
        <v>10</v>
      </c>
      <c r="F92" s="124" t="s">
        <v>147</v>
      </c>
      <c r="G92" s="124"/>
      <c r="H92" s="328"/>
      <c r="I92" s="239"/>
    </row>
    <row r="93" spans="2:11" ht="44.1" customHeight="1" x14ac:dyDescent="0.15">
      <c r="B93" s="84"/>
      <c r="C93" s="125"/>
      <c r="D93" s="126" t="s">
        <v>148</v>
      </c>
      <c r="E93" s="325" t="s">
        <v>724</v>
      </c>
      <c r="F93" s="121"/>
      <c r="G93" s="121"/>
      <c r="H93" s="326"/>
      <c r="I93" s="144"/>
    </row>
    <row r="94" spans="2:11" ht="44.1" customHeight="1" x14ac:dyDescent="0.15">
      <c r="B94" s="84"/>
      <c r="C94" s="125"/>
      <c r="D94" s="126" t="s">
        <v>150</v>
      </c>
      <c r="E94" s="325" t="s">
        <v>724</v>
      </c>
      <c r="F94" s="121"/>
      <c r="G94" s="121"/>
      <c r="H94" s="326"/>
      <c r="I94" s="144"/>
    </row>
    <row r="95" spans="2:11" ht="44.1" customHeight="1" x14ac:dyDescent="0.15">
      <c r="B95" s="84"/>
      <c r="C95" s="125"/>
      <c r="D95" s="126" t="s">
        <v>77</v>
      </c>
      <c r="E95" s="368" t="s">
        <v>677</v>
      </c>
      <c r="F95" s="121"/>
      <c r="G95" s="121"/>
      <c r="H95" s="385"/>
      <c r="I95" s="144"/>
    </row>
    <row r="96" spans="2:11" ht="44.1" customHeight="1" x14ac:dyDescent="0.15">
      <c r="B96" s="84"/>
      <c r="C96" s="125"/>
      <c r="D96" s="125"/>
      <c r="E96" s="125"/>
      <c r="F96" s="125"/>
      <c r="G96" s="125"/>
      <c r="H96" s="125"/>
      <c r="I96" s="437"/>
      <c r="J96" s="125"/>
      <c r="K96" s="125"/>
    </row>
    <row r="97" spans="2:9" ht="39.950000000000003" customHeight="1" x14ac:dyDescent="0.15">
      <c r="B97" s="84"/>
      <c r="C97" s="125" t="s">
        <v>652</v>
      </c>
      <c r="D97" s="82" t="s">
        <v>167</v>
      </c>
      <c r="E97" s="436">
        <v>70</v>
      </c>
      <c r="F97" s="387" t="s">
        <v>168</v>
      </c>
      <c r="G97" s="121"/>
      <c r="H97" s="326"/>
      <c r="I97" s="144"/>
    </row>
    <row r="98" spans="2:9" ht="42" x14ac:dyDescent="0.15">
      <c r="B98" s="84"/>
      <c r="C98" s="215"/>
      <c r="D98" s="216" t="s">
        <v>688</v>
      </c>
      <c r="E98" s="443">
        <v>2</v>
      </c>
      <c r="F98" s="143" t="s">
        <v>657</v>
      </c>
      <c r="G98" s="143"/>
      <c r="H98" s="365"/>
      <c r="I98" s="366"/>
    </row>
    <row r="99" spans="2:9" ht="44.1" customHeight="1" x14ac:dyDescent="0.15">
      <c r="B99" s="84"/>
      <c r="D99" s="214" t="s">
        <v>687</v>
      </c>
      <c r="E99" s="217" t="s">
        <v>171</v>
      </c>
      <c r="F99" s="219"/>
      <c r="G99" s="219"/>
      <c r="H99" s="217" t="s">
        <v>656</v>
      </c>
      <c r="I99" s="218"/>
    </row>
    <row r="100" spans="2:9" ht="54.95" customHeight="1" x14ac:dyDescent="0.15">
      <c r="B100" s="84"/>
      <c r="D100" s="132" t="s">
        <v>660</v>
      </c>
      <c r="E100" s="443">
        <v>300</v>
      </c>
      <c r="F100" s="87" t="s">
        <v>172</v>
      </c>
      <c r="G100" s="87"/>
      <c r="H100" s="443">
        <v>10</v>
      </c>
      <c r="I100" s="99" t="s">
        <v>654</v>
      </c>
    </row>
    <row r="101" spans="2:9" ht="54.95" customHeight="1" x14ac:dyDescent="0.15">
      <c r="B101" s="84"/>
      <c r="C101" s="138"/>
      <c r="D101" s="133" t="s">
        <v>661</v>
      </c>
      <c r="E101" s="326"/>
      <c r="F101" s="121" t="s">
        <v>172</v>
      </c>
      <c r="G101" s="121"/>
      <c r="H101" s="326"/>
      <c r="I101" s="144" t="s">
        <v>654</v>
      </c>
    </row>
    <row r="102" spans="2:9" ht="54.95" customHeight="1" x14ac:dyDescent="0.15">
      <c r="B102" s="84"/>
      <c r="C102" s="138"/>
      <c r="D102" s="133" t="s">
        <v>662</v>
      </c>
      <c r="E102" s="326"/>
      <c r="F102" s="121" t="s">
        <v>172</v>
      </c>
      <c r="G102" s="121"/>
      <c r="H102" s="326"/>
      <c r="I102" s="144" t="s">
        <v>654</v>
      </c>
    </row>
    <row r="103" spans="2:9" ht="54.95" customHeight="1" x14ac:dyDescent="0.15">
      <c r="B103" s="84"/>
      <c r="C103" s="138"/>
      <c r="D103" s="133" t="s">
        <v>663</v>
      </c>
      <c r="E103" s="326"/>
      <c r="F103" s="121" t="s">
        <v>172</v>
      </c>
      <c r="G103" s="121"/>
      <c r="H103" s="326"/>
      <c r="I103" s="144" t="s">
        <v>654</v>
      </c>
    </row>
    <row r="104" spans="2:9" ht="54.95" customHeight="1" x14ac:dyDescent="0.15">
      <c r="B104" s="84"/>
      <c r="C104" s="138"/>
      <c r="D104" s="140" t="s">
        <v>664</v>
      </c>
      <c r="E104" s="328"/>
      <c r="F104" s="124" t="s">
        <v>172</v>
      </c>
      <c r="G104" s="124"/>
      <c r="H104" s="328"/>
      <c r="I104" s="239" t="s">
        <v>654</v>
      </c>
    </row>
    <row r="105" spans="2:9" ht="54.95" customHeight="1" x14ac:dyDescent="0.15">
      <c r="B105" s="84"/>
      <c r="C105" s="130" t="s">
        <v>697</v>
      </c>
      <c r="D105" s="232"/>
      <c r="E105" s="234"/>
      <c r="F105" s="234"/>
      <c r="G105" s="234"/>
      <c r="H105" s="229"/>
      <c r="I105" s="438"/>
    </row>
    <row r="106" spans="2:9" ht="44.1" customHeight="1" x14ac:dyDescent="0.15">
      <c r="B106" s="84"/>
      <c r="C106" s="125" t="s">
        <v>682</v>
      </c>
      <c r="D106" s="132" t="s">
        <v>701</v>
      </c>
      <c r="E106" s="442" t="s">
        <v>36</v>
      </c>
      <c r="F106" s="87"/>
      <c r="G106" s="99"/>
      <c r="H106" s="365"/>
      <c r="I106" s="366"/>
    </row>
    <row r="107" spans="2:9" ht="44.1" customHeight="1" x14ac:dyDescent="0.15">
      <c r="B107" s="84"/>
      <c r="D107" s="817" t="s">
        <v>683</v>
      </c>
      <c r="E107" s="820">
        <v>100</v>
      </c>
      <c r="F107" s="143" t="s">
        <v>142</v>
      </c>
      <c r="G107" s="98"/>
      <c r="H107" s="389"/>
      <c r="I107" s="239"/>
    </row>
    <row r="108" spans="2:9" ht="44.1" customHeight="1" x14ac:dyDescent="0.15">
      <c r="B108" s="84"/>
      <c r="C108" s="125"/>
      <c r="D108" s="226" t="s">
        <v>74</v>
      </c>
      <c r="E108" s="436" t="s">
        <v>76</v>
      </c>
      <c r="F108" s="121"/>
      <c r="G108" s="121"/>
      <c r="H108" s="326"/>
      <c r="I108" s="144"/>
    </row>
    <row r="109" spans="2:9" ht="33" x14ac:dyDescent="0.15">
      <c r="B109" s="84"/>
      <c r="C109" s="125"/>
      <c r="D109" s="127" t="s">
        <v>146</v>
      </c>
      <c r="E109" s="436">
        <v>10</v>
      </c>
      <c r="F109" s="124" t="s">
        <v>147</v>
      </c>
      <c r="G109" s="124"/>
      <c r="H109" s="328"/>
      <c r="I109" s="239"/>
    </row>
    <row r="110" spans="2:9" ht="44.1" customHeight="1" x14ac:dyDescent="0.15">
      <c r="B110" s="84"/>
      <c r="C110" s="125"/>
      <c r="D110" s="126" t="s">
        <v>148</v>
      </c>
      <c r="E110" s="325" t="s">
        <v>725</v>
      </c>
      <c r="F110" s="121"/>
      <c r="G110" s="121"/>
      <c r="H110" s="326"/>
      <c r="I110" s="144"/>
    </row>
    <row r="111" spans="2:9" ht="44.1" customHeight="1" x14ac:dyDescent="0.15">
      <c r="B111" s="84"/>
      <c r="C111" s="125"/>
      <c r="D111" s="126" t="s">
        <v>150</v>
      </c>
      <c r="E111" s="325" t="s">
        <v>725</v>
      </c>
      <c r="F111" s="121"/>
      <c r="G111" s="121"/>
      <c r="H111" s="326"/>
      <c r="I111" s="144"/>
    </row>
    <row r="112" spans="2:9" ht="44.1" customHeight="1" x14ac:dyDescent="0.15">
      <c r="B112" s="84"/>
      <c r="C112" s="125"/>
      <c r="D112" s="126" t="s">
        <v>77</v>
      </c>
      <c r="E112" s="368" t="s">
        <v>677</v>
      </c>
      <c r="F112" s="121"/>
      <c r="G112" s="121"/>
      <c r="H112" s="326"/>
      <c r="I112" s="144"/>
    </row>
    <row r="113" spans="2:9" ht="44.1" customHeight="1" x14ac:dyDescent="0.15">
      <c r="B113" s="84"/>
      <c r="C113" s="125"/>
      <c r="D113" s="125"/>
      <c r="E113" s="125"/>
      <c r="F113" s="125"/>
      <c r="G113" s="125"/>
      <c r="H113" s="125"/>
      <c r="I113" s="439"/>
    </row>
    <row r="114" spans="2:9" ht="39.950000000000003" customHeight="1" x14ac:dyDescent="0.15">
      <c r="B114" s="84"/>
      <c r="C114" s="125" t="s">
        <v>652</v>
      </c>
      <c r="D114" s="440" t="s">
        <v>167</v>
      </c>
      <c r="E114" s="442">
        <v>100</v>
      </c>
      <c r="F114" s="373" t="s">
        <v>168</v>
      </c>
      <c r="G114" s="99"/>
      <c r="H114" s="390"/>
      <c r="I114" s="330"/>
    </row>
    <row r="115" spans="2:9" ht="42" x14ac:dyDescent="0.15">
      <c r="B115" s="84"/>
      <c r="C115" s="215"/>
      <c r="D115" s="216" t="s">
        <v>689</v>
      </c>
      <c r="E115" s="443">
        <v>1</v>
      </c>
      <c r="F115" s="143" t="s">
        <v>657</v>
      </c>
      <c r="G115" s="89"/>
      <c r="H115" s="332"/>
      <c r="I115" s="145"/>
    </row>
    <row r="116" spans="2:9" ht="44.1" customHeight="1" x14ac:dyDescent="0.15">
      <c r="B116" s="84"/>
      <c r="D116" s="214" t="s">
        <v>687</v>
      </c>
      <c r="E116" s="217" t="s">
        <v>171</v>
      </c>
      <c r="F116" s="219"/>
      <c r="G116" s="219"/>
      <c r="H116" s="217" t="s">
        <v>656</v>
      </c>
      <c r="I116" s="218"/>
    </row>
    <row r="117" spans="2:9" ht="54.95" customHeight="1" x14ac:dyDescent="0.15">
      <c r="B117" s="84"/>
      <c r="D117" s="132" t="s">
        <v>660</v>
      </c>
      <c r="E117" s="443">
        <v>1200</v>
      </c>
      <c r="F117" s="87" t="s">
        <v>172</v>
      </c>
      <c r="G117" s="87"/>
      <c r="H117" s="443">
        <v>4</v>
      </c>
      <c r="I117" s="99" t="s">
        <v>654</v>
      </c>
    </row>
    <row r="118" spans="2:9" ht="54.95" customHeight="1" x14ac:dyDescent="0.15">
      <c r="B118" s="84"/>
      <c r="C118" s="138"/>
      <c r="D118" s="133" t="s">
        <v>661</v>
      </c>
      <c r="E118" s="326"/>
      <c r="F118" s="121" t="s">
        <v>172</v>
      </c>
      <c r="G118" s="121"/>
      <c r="H118" s="326"/>
      <c r="I118" s="144" t="s">
        <v>654</v>
      </c>
    </row>
    <row r="119" spans="2:9" ht="54.95" customHeight="1" x14ac:dyDescent="0.15">
      <c r="B119" s="84"/>
      <c r="C119" s="138"/>
      <c r="D119" s="133" t="s">
        <v>662</v>
      </c>
      <c r="E119" s="326"/>
      <c r="F119" s="121" t="s">
        <v>172</v>
      </c>
      <c r="G119" s="121"/>
      <c r="H119" s="326"/>
      <c r="I119" s="144" t="s">
        <v>654</v>
      </c>
    </row>
    <row r="120" spans="2:9" ht="54.95" customHeight="1" x14ac:dyDescent="0.15">
      <c r="B120" s="84"/>
      <c r="C120" s="138"/>
      <c r="D120" s="133" t="s">
        <v>663</v>
      </c>
      <c r="E120" s="326"/>
      <c r="F120" s="121" t="s">
        <v>172</v>
      </c>
      <c r="G120" s="121"/>
      <c r="H120" s="326"/>
      <c r="I120" s="144" t="s">
        <v>654</v>
      </c>
    </row>
    <row r="121" spans="2:9" ht="54.95" customHeight="1" x14ac:dyDescent="0.15">
      <c r="B121" s="106"/>
      <c r="C121" s="138"/>
      <c r="D121" s="140" t="s">
        <v>664</v>
      </c>
      <c r="E121" s="328"/>
      <c r="F121" s="124" t="s">
        <v>172</v>
      </c>
      <c r="G121" s="89"/>
      <c r="H121" s="332"/>
      <c r="I121" s="145" t="s">
        <v>654</v>
      </c>
    </row>
    <row r="122" spans="2:9" ht="39.950000000000003" customHeight="1" x14ac:dyDescent="0.15">
      <c r="B122" s="17"/>
      <c r="C122" s="129"/>
      <c r="D122" s="129"/>
      <c r="E122" s="30"/>
      <c r="F122" s="30"/>
      <c r="G122" s="30"/>
      <c r="H122" s="30"/>
      <c r="I122" s="30"/>
    </row>
    <row r="123" spans="2:9" ht="39.950000000000003" customHeight="1" x14ac:dyDescent="0.15">
      <c r="B123" s="114" t="s">
        <v>658</v>
      </c>
      <c r="C123" s="135"/>
      <c r="D123" s="94"/>
      <c r="E123" s="336"/>
      <c r="F123" s="336"/>
      <c r="G123" s="336"/>
      <c r="H123" s="336"/>
      <c r="I123" s="336"/>
    </row>
    <row r="124" spans="2:9" ht="44.1" customHeight="1" x14ac:dyDescent="0.15">
      <c r="B124" s="84"/>
      <c r="C124" s="236" t="s">
        <v>175</v>
      </c>
      <c r="D124" s="81" t="s">
        <v>176</v>
      </c>
      <c r="E124" s="146"/>
      <c r="F124" s="30" t="s">
        <v>142</v>
      </c>
      <c r="G124" s="91"/>
      <c r="H124" s="146"/>
      <c r="I124" s="147"/>
    </row>
    <row r="125" spans="2:9" ht="44.1" customHeight="1" x14ac:dyDescent="0.15">
      <c r="B125" s="84"/>
      <c r="C125" s="213" t="s">
        <v>178</v>
      </c>
      <c r="D125" s="81" t="s">
        <v>705</v>
      </c>
      <c r="E125" s="146"/>
      <c r="F125" s="30" t="s">
        <v>147</v>
      </c>
      <c r="G125" s="91"/>
      <c r="H125" s="146"/>
      <c r="I125" s="147"/>
    </row>
    <row r="126" spans="2:9" ht="44.25" customHeight="1" x14ac:dyDescent="0.15">
      <c r="B126" s="84"/>
      <c r="C126" s="213"/>
      <c r="D126" s="131" t="s">
        <v>179</v>
      </c>
      <c r="E126" s="101">
        <v>2000</v>
      </c>
      <c r="F126" s="30" t="s">
        <v>142</v>
      </c>
      <c r="G126" s="91"/>
      <c r="H126" s="146"/>
      <c r="I126" s="147"/>
    </row>
    <row r="127" spans="2:9" ht="140.1" customHeight="1" x14ac:dyDescent="0.15">
      <c r="B127" s="227"/>
      <c r="C127" s="130" t="s">
        <v>698</v>
      </c>
      <c r="D127" s="815" t="s">
        <v>768</v>
      </c>
      <c r="E127" s="434" t="s">
        <v>67</v>
      </c>
      <c r="F127" s="29"/>
      <c r="G127" s="29"/>
      <c r="H127" s="146"/>
      <c r="I127" s="147"/>
    </row>
    <row r="128" spans="2:9" ht="44.1" customHeight="1" x14ac:dyDescent="0.15">
      <c r="B128" s="84"/>
      <c r="C128" s="213"/>
      <c r="D128" s="131" t="s">
        <v>704</v>
      </c>
      <c r="E128" s="146"/>
      <c r="F128" s="30" t="s">
        <v>142</v>
      </c>
      <c r="G128" s="91"/>
      <c r="H128" s="146"/>
      <c r="I128" s="147"/>
    </row>
    <row r="129" spans="2:18" ht="99.95" customHeight="1" x14ac:dyDescent="0.15">
      <c r="B129" s="84"/>
      <c r="C129" s="85" t="s">
        <v>180</v>
      </c>
      <c r="D129" s="131" t="s">
        <v>181</v>
      </c>
      <c r="E129" s="444">
        <v>40</v>
      </c>
      <c r="F129" s="30" t="s">
        <v>142</v>
      </c>
      <c r="G129" s="91"/>
      <c r="H129" s="146"/>
      <c r="I129" s="147"/>
    </row>
    <row r="130" spans="2:18" ht="99.95" customHeight="1" x14ac:dyDescent="0.15">
      <c r="B130" s="84"/>
      <c r="C130" s="148" t="s">
        <v>183</v>
      </c>
      <c r="D130" s="131" t="s">
        <v>184</v>
      </c>
      <c r="E130" s="444">
        <v>2</v>
      </c>
      <c r="F130" s="30" t="s">
        <v>142</v>
      </c>
      <c r="G130" s="91"/>
      <c r="H130" s="146"/>
      <c r="I130" s="147"/>
    </row>
    <row r="131" spans="2:18" ht="44.1" customHeight="1" x14ac:dyDescent="0.15">
      <c r="B131" s="84"/>
      <c r="C131" s="85" t="s">
        <v>185</v>
      </c>
      <c r="D131" s="131" t="s">
        <v>186</v>
      </c>
      <c r="E131" s="101"/>
      <c r="F131" s="30" t="s">
        <v>142</v>
      </c>
      <c r="G131" s="91"/>
      <c r="H131" s="146"/>
      <c r="I131" s="147"/>
    </row>
    <row r="132" spans="2:18" ht="99.95" customHeight="1" x14ac:dyDescent="0.15">
      <c r="B132" s="84"/>
      <c r="C132" s="149" t="s">
        <v>187</v>
      </c>
      <c r="D132" s="131" t="s">
        <v>188</v>
      </c>
      <c r="E132" s="368">
        <f>E126-E130</f>
        <v>1998</v>
      </c>
      <c r="F132" s="30" t="s">
        <v>142</v>
      </c>
      <c r="G132" s="91"/>
      <c r="H132" s="146"/>
      <c r="I132" s="147"/>
    </row>
    <row r="133" spans="2:18" ht="44.1" customHeight="1" x14ac:dyDescent="0.15">
      <c r="B133" s="106"/>
      <c r="C133" s="137"/>
      <c r="D133" s="131" t="s">
        <v>189</v>
      </c>
      <c r="E133" s="101">
        <f>-E129</f>
        <v>-40</v>
      </c>
      <c r="F133" s="30" t="s">
        <v>142</v>
      </c>
      <c r="G133" s="91"/>
      <c r="H133" s="146"/>
      <c r="I133" s="147"/>
    </row>
    <row r="134" spans="2:18" ht="39.950000000000003" customHeight="1" x14ac:dyDescent="0.15">
      <c r="C134" s="125"/>
      <c r="D134" s="14"/>
      <c r="E134" s="14"/>
      <c r="F134" s="14"/>
      <c r="G134" s="14"/>
      <c r="H134" s="14"/>
      <c r="I134" s="14"/>
      <c r="J134" s="14"/>
      <c r="K134" s="14"/>
      <c r="L134" s="14"/>
      <c r="M134" s="14"/>
      <c r="N134" s="14"/>
      <c r="O134" s="14"/>
      <c r="P134" s="14"/>
      <c r="Q134" s="14"/>
      <c r="R134" s="14"/>
    </row>
    <row r="135" spans="2:18" s="1" customFormat="1" ht="16.5" customHeight="1" x14ac:dyDescent="0.15"/>
    <row r="136" spans="2:18" x14ac:dyDescent="0.15">
      <c r="D136" s="28"/>
    </row>
    <row r="195" spans="1:20" s="28" customFormat="1" x14ac:dyDescent="0.15">
      <c r="A195" s="5"/>
      <c r="B195" s="5"/>
      <c r="C195" s="192"/>
      <c r="D195" s="191"/>
      <c r="J195" s="5"/>
      <c r="K195" s="5"/>
      <c r="L195" s="5"/>
      <c r="M195" s="5"/>
      <c r="N195" s="5"/>
      <c r="O195" s="5"/>
      <c r="P195" s="5"/>
      <c r="Q195" s="5"/>
      <c r="R195" s="5"/>
      <c r="S195" s="5"/>
      <c r="T195" s="5"/>
    </row>
    <row r="196" spans="1:20" s="28" customFormat="1" x14ac:dyDescent="0.15">
      <c r="A196" s="5"/>
      <c r="B196" s="5"/>
      <c r="C196" s="192"/>
      <c r="D196" s="191"/>
      <c r="J196" s="5"/>
      <c r="K196" s="5"/>
      <c r="L196" s="5"/>
      <c r="M196" s="5"/>
      <c r="N196" s="5"/>
      <c r="O196" s="5"/>
      <c r="P196" s="5"/>
      <c r="Q196" s="5"/>
      <c r="R196" s="5"/>
      <c r="S196" s="5"/>
      <c r="T196" s="5"/>
    </row>
    <row r="197" spans="1:20" s="28" customFormat="1" x14ac:dyDescent="0.15">
      <c r="A197" s="5"/>
      <c r="B197" s="5"/>
      <c r="C197" s="22"/>
      <c r="D197" s="5"/>
      <c r="J197" s="5"/>
      <c r="K197" s="5"/>
      <c r="L197" s="5"/>
      <c r="M197" s="5"/>
      <c r="N197" s="5"/>
      <c r="O197" s="5"/>
      <c r="P197" s="5"/>
      <c r="Q197" s="5"/>
      <c r="R197" s="5"/>
      <c r="S197" s="5"/>
      <c r="T197" s="5"/>
    </row>
  </sheetData>
  <sheetProtection algorithmName="SHA-512" hashValue="oNQ12GD0PY1x6CROG6JIBNC53swmdwBaRu/ICgS6Si6tAovc+HYqDkb4/RBGQUjTepdJLZ7P/60xCXpaIVM5LQ==" saltValue="qVgIWQdCAcL6dC0Yh3/IMw==" spinCount="100000" sheet="1" objects="1" scenarios="1"/>
  <dataConsolidate/>
  <phoneticPr fontId="2"/>
  <dataValidations count="11">
    <dataValidation type="whole" operator="lessThanOrEqual" allowBlank="1" showInputMessage="1" showErrorMessage="1" sqref="E81 E115" xr:uid="{D098A33C-2603-4874-8691-CB39613E6B81}">
      <formula1>5</formula1>
    </dataValidation>
    <dataValidation type="whole" allowBlank="1" showInputMessage="1" showErrorMessage="1" error="パネル枚数別の直流発電設備群が6種類以上の場合、本申込書では対応不可ですので、別途広域の申込書でご提出ください。" sqref="E81 E115" xr:uid="{E2B29497-33C4-40A8-93D4-468D0A42AD44}">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5 E81" xr:uid="{4210FF10-2BFB-4BE4-AAA0-5C960DE4E2D9}">
      <formula1>5</formula1>
    </dataValidation>
    <dataValidation type="custom" operator="greaterThanOrEqual" showInputMessage="1" showErrorMessage="1" error="【最大自家消費電力】は【最小自家消費電力】以上の値を入力ください。" sqref="E129" xr:uid="{1F23BF91-346C-46DC-99D8-58FBE3DFF6FC}">
      <formula1>AND(E129&gt;=E130,E129&gt;=0)</formula1>
    </dataValidation>
    <dataValidation type="whole" operator="greaterThan" allowBlank="1" showInputMessage="1" showErrorMessage="1" error="0より大きいの整数値を入力してください。_x000a_" sqref="H117:H121 E82:E90 E116:E121 E80 E75 H83:H90 E114 E92 E109 H107 H100:H105 E107 E99:E105" xr:uid="{B2C3DAC9-ACAE-4388-9483-F127A4219B54}">
      <formula1>0</formula1>
    </dataValidation>
    <dataValidation type="decimal" operator="greaterThanOrEqual" allowBlank="1" showInputMessage="1" showErrorMessage="1" error="0以上の数値を入力してください。_x000a_" sqref="E107 E90 E73" xr:uid="{214BAC02-0C66-4EC0-B1B0-3330C948073B}">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xr:uid="{69284AA9-E90E-49A8-8452-540DFEF0EABC}">
      <formula1>1</formula1>
      <formula2>3</formula2>
    </dataValidation>
    <dataValidation type="decimal" operator="greaterThanOrEqual" allowBlank="1" showInputMessage="1" showErrorMessage="1" sqref="E80 E114 E97:E98" xr:uid="{71984E80-9E2E-422E-ACB3-74D60BAB5D1D}">
      <formula1>0</formula1>
    </dataValidation>
    <dataValidation type="decimal" operator="lessThanOrEqual" allowBlank="1" showInputMessage="1" showErrorMessage="1" error="2000kW以上は特別高圧のお申込みとなります" sqref="E132" xr:uid="{E828C679-35B4-43DC-A9CA-D2546A7E2794}">
      <formula1>1999.4</formula1>
    </dataValidation>
    <dataValidation type="decimal" operator="greaterThanOrEqual" allowBlank="1" showInputMessage="1" showErrorMessage="1" error="-2000kW以下の場合は不備となります" sqref="E133" xr:uid="{9E4B9097-F3D1-4CA0-AB33-53FE8B0E2195}">
      <formula1>-1999.4</formula1>
    </dataValidation>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30" xr:uid="{95509496-AAD4-45A7-B24C-95F3C1510092}">
      <formula1>AND(E126-E130&lt;=1999.4,E129&gt;=E130,E130&gt;=0)</formula1>
    </dataValidation>
  </dataValidations>
  <hyperlinks>
    <hyperlink ref="B1" location="はじめに!A1" display="＜はじめにへ" xr:uid="{B0084913-7982-4E56-93C9-FE9F71F18317}"/>
    <hyperlink ref="B1:F1" location="入力シート!Print_Area" display="＜入力シートへ" xr:uid="{565713D6-BB6E-4A32-9F19-5608C7236499}"/>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2544B85-3DB7-410D-8869-06E994104249}">
          <x14:formula1>
            <xm:f>プルダウン用!$F$61:$F$64</xm:f>
          </x14:formula1>
          <xm:sqref>E91 E108</xm:sqref>
        </x14:dataValidation>
        <x14:dataValidation type="list" allowBlank="1" showInputMessage="1" showErrorMessage="1" xr:uid="{117E784B-AD6C-4DE9-A7B3-C0800BAA82C9}">
          <x14:formula1>
            <xm:f>プルダウン用!$F$58:$F$60</xm:f>
          </x14:formula1>
          <xm:sqref>E89 E106:E107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14999847407452621"/>
    <pageSetUpPr fitToPage="1"/>
  </sheetPr>
  <dimension ref="A1:AL59"/>
  <sheetViews>
    <sheetView showGridLines="0" showWhiteSpace="0" view="pageBreakPreview" zoomScale="80" zoomScaleNormal="43" zoomScaleSheetLayoutView="80" zoomScalePageLayoutView="85" workbookViewId="0">
      <pane ySplit="1" topLeftCell="A2" activePane="bottomLeft" state="frozen"/>
      <selection pane="bottomLeft" activeCell="T41" sqref="T41:AK41"/>
    </sheetView>
  </sheetViews>
  <sheetFormatPr defaultColWidth="9" defaultRowHeight="13.5" x14ac:dyDescent="0.15"/>
  <cols>
    <col min="1" max="38" width="2.625" style="445" customWidth="1"/>
    <col min="39" max="39" width="9" style="445" customWidth="1"/>
    <col min="40" max="16384" width="9" style="445"/>
  </cols>
  <sheetData>
    <row r="1" spans="1:38" ht="20.100000000000001" customHeight="1" thickBot="1" x14ac:dyDescent="0.2">
      <c r="A1" s="1016" t="s">
        <v>216</v>
      </c>
      <c r="B1" s="1016"/>
      <c r="C1" s="1016"/>
      <c r="D1" s="1016"/>
      <c r="E1" s="1016"/>
      <c r="F1" s="241"/>
      <c r="G1" s="241"/>
      <c r="I1" s="446" t="s">
        <v>217</v>
      </c>
      <c r="J1" s="241"/>
      <c r="L1" s="241"/>
      <c r="N1" s="2"/>
      <c r="O1" s="2"/>
      <c r="P1" s="2"/>
      <c r="Q1" s="2"/>
      <c r="R1" s="2"/>
      <c r="S1" s="2"/>
      <c r="T1" s="447"/>
      <c r="U1" s="447"/>
      <c r="V1" s="2"/>
      <c r="W1" s="448"/>
      <c r="X1" s="448"/>
      <c r="AE1" s="1032" t="s">
        <v>218</v>
      </c>
      <c r="AF1" s="1032"/>
      <c r="AG1" s="1032"/>
      <c r="AH1" s="1032"/>
      <c r="AI1" s="1032"/>
      <c r="AJ1" s="1032"/>
      <c r="AK1" s="1032"/>
      <c r="AL1" s="1032"/>
    </row>
    <row r="2" spans="1:38" ht="13.5" customHeight="1" thickTop="1" x14ac:dyDescent="0.15">
      <c r="A2" s="449"/>
      <c r="B2" s="450"/>
      <c r="C2" s="450"/>
      <c r="D2" s="450"/>
      <c r="E2" s="450"/>
      <c r="F2" s="450"/>
      <c r="G2" s="450"/>
      <c r="H2" s="450"/>
      <c r="I2" s="451"/>
      <c r="J2" s="451"/>
      <c r="K2" s="451"/>
      <c r="L2" s="450"/>
      <c r="M2" s="450"/>
      <c r="N2" s="450"/>
      <c r="O2" s="450"/>
      <c r="P2" s="450"/>
      <c r="Q2" s="450"/>
      <c r="R2" s="450"/>
      <c r="S2" s="450"/>
      <c r="T2" s="450"/>
      <c r="U2" s="450"/>
      <c r="V2" s="450"/>
      <c r="W2" s="450"/>
      <c r="X2" s="450"/>
      <c r="Y2" s="450"/>
      <c r="Z2" s="450"/>
      <c r="AA2" s="450"/>
      <c r="AB2" s="450"/>
      <c r="AC2" s="450"/>
      <c r="AD2" s="450"/>
      <c r="AE2" s="450"/>
      <c r="AF2" s="452"/>
      <c r="AG2" s="450"/>
      <c r="AH2" s="450"/>
      <c r="AI2" s="450"/>
      <c r="AJ2" s="450"/>
      <c r="AK2" s="450"/>
      <c r="AL2" s="453" t="s">
        <v>219</v>
      </c>
    </row>
    <row r="3" spans="1:38" ht="17.25" x14ac:dyDescent="0.15">
      <c r="A3" s="454"/>
      <c r="B3" s="455" t="s">
        <v>752</v>
      </c>
      <c r="C3" s="456"/>
      <c r="D3" s="456"/>
      <c r="E3" s="456"/>
      <c r="F3" s="456"/>
      <c r="G3" s="456"/>
      <c r="H3" s="456"/>
      <c r="I3" s="456"/>
      <c r="J3" s="456"/>
      <c r="K3" s="456"/>
      <c r="L3" s="457"/>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9" t="s">
        <v>220</v>
      </c>
    </row>
    <row r="4" spans="1:38" x14ac:dyDescent="0.15">
      <c r="A4" s="454"/>
      <c r="B4" s="456"/>
      <c r="C4" s="460"/>
      <c r="D4" s="456"/>
      <c r="E4" s="456"/>
      <c r="F4" s="456"/>
      <c r="G4" s="456"/>
      <c r="H4" s="456"/>
      <c r="I4" s="456"/>
      <c r="J4" s="456"/>
      <c r="K4" s="456"/>
      <c r="L4" s="457"/>
      <c r="M4" s="458"/>
      <c r="N4" s="458"/>
      <c r="O4" s="458"/>
      <c r="P4" s="458"/>
      <c r="Q4" s="458"/>
      <c r="R4" s="458"/>
      <c r="S4" s="458"/>
      <c r="T4" s="458"/>
      <c r="U4" s="458"/>
      <c r="V4" s="458"/>
      <c r="W4" s="458"/>
      <c r="X4" s="458"/>
      <c r="Y4" s="458"/>
      <c r="Z4" s="458"/>
      <c r="AA4" s="458"/>
      <c r="AB4" s="458"/>
      <c r="AC4" s="458"/>
      <c r="AD4" s="1017" t="str">
        <f>IF(入力シート!E10="","",入力シート!E10)</f>
        <v/>
      </c>
      <c r="AE4" s="1017"/>
      <c r="AF4" s="1017"/>
      <c r="AG4" s="1017"/>
      <c r="AH4" s="1017"/>
      <c r="AI4" s="1017"/>
      <c r="AJ4" s="1017"/>
      <c r="AK4" s="1017"/>
      <c r="AL4" s="1018"/>
    </row>
    <row r="5" spans="1:38" x14ac:dyDescent="0.15">
      <c r="A5" s="454"/>
      <c r="B5" s="456"/>
      <c r="C5" s="456"/>
      <c r="D5" s="456"/>
      <c r="E5" s="456"/>
      <c r="F5" s="456"/>
      <c r="G5" s="456"/>
      <c r="H5" s="456"/>
      <c r="I5" s="456"/>
      <c r="J5" s="456"/>
      <c r="K5" s="456"/>
      <c r="L5" s="456"/>
      <c r="M5" s="458"/>
      <c r="N5" s="458"/>
      <c r="O5" s="458"/>
      <c r="P5" s="458"/>
      <c r="Q5" s="458"/>
      <c r="R5" s="458"/>
      <c r="S5" s="458"/>
      <c r="T5" s="458"/>
      <c r="U5" s="458"/>
      <c r="V5" s="458"/>
      <c r="W5" s="458"/>
      <c r="X5" s="458"/>
      <c r="Y5" s="458"/>
      <c r="Z5" s="458"/>
      <c r="AA5" s="458"/>
      <c r="AB5" s="458"/>
      <c r="AC5" s="458"/>
      <c r="AD5" s="458"/>
      <c r="AE5" s="458"/>
      <c r="AF5" s="458"/>
      <c r="AG5" s="458"/>
      <c r="AH5" s="458"/>
      <c r="AI5" s="458"/>
      <c r="AJ5" s="458"/>
      <c r="AK5" s="458"/>
      <c r="AL5" s="461"/>
    </row>
    <row r="6" spans="1:38" ht="17.25" x14ac:dyDescent="0.15">
      <c r="A6" s="462"/>
      <c r="B6" s="455"/>
      <c r="C6" s="455"/>
      <c r="D6" s="455"/>
      <c r="E6" s="463"/>
      <c r="F6" s="463"/>
      <c r="G6" s="463"/>
      <c r="H6" s="463"/>
      <c r="I6" s="1023" t="s">
        <v>221</v>
      </c>
      <c r="J6" s="1023"/>
      <c r="K6" s="1023"/>
      <c r="L6" s="1023"/>
      <c r="M6" s="1023"/>
      <c r="N6" s="1023"/>
      <c r="O6" s="1023"/>
      <c r="P6" s="1023"/>
      <c r="Q6" s="1023"/>
      <c r="R6" s="1023"/>
      <c r="S6" s="1023"/>
      <c r="T6" s="1023"/>
      <c r="U6" s="1023"/>
      <c r="V6" s="1023"/>
      <c r="W6" s="1023"/>
      <c r="X6" s="1023"/>
      <c r="Y6" s="1023"/>
      <c r="Z6" s="1023"/>
      <c r="AA6" s="1023"/>
      <c r="AB6" s="1023"/>
      <c r="AC6" s="1023"/>
      <c r="AD6" s="1023"/>
      <c r="AE6" s="458"/>
      <c r="AF6" s="458"/>
      <c r="AG6" s="458"/>
      <c r="AH6" s="458"/>
      <c r="AI6" s="458"/>
      <c r="AJ6" s="458"/>
      <c r="AK6" s="458"/>
      <c r="AL6" s="461"/>
    </row>
    <row r="7" spans="1:38" ht="3.75" customHeight="1" x14ac:dyDescent="0.15">
      <c r="A7" s="464"/>
      <c r="B7" s="465"/>
      <c r="C7" s="465"/>
      <c r="D7" s="465"/>
      <c r="E7" s="465"/>
      <c r="F7" s="465"/>
      <c r="G7" s="465"/>
      <c r="H7" s="465"/>
      <c r="I7" s="465"/>
      <c r="J7" s="465"/>
      <c r="K7" s="465"/>
      <c r="L7" s="465"/>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61"/>
    </row>
    <row r="8" spans="1:38" ht="14.25" customHeight="1" x14ac:dyDescent="0.15">
      <c r="A8" s="466"/>
      <c r="B8" s="467"/>
      <c r="C8" s="467"/>
      <c r="D8" s="467"/>
      <c r="E8" s="467"/>
      <c r="F8" s="467"/>
      <c r="G8" s="467"/>
      <c r="H8" s="467"/>
      <c r="I8" s="467"/>
      <c r="J8" s="467"/>
      <c r="K8" s="467"/>
      <c r="L8" s="467"/>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61"/>
    </row>
    <row r="9" spans="1:38" ht="23.25" customHeight="1" x14ac:dyDescent="0.15">
      <c r="A9" s="468"/>
      <c r="B9" s="1025" t="s">
        <v>222</v>
      </c>
      <c r="C9" s="1025"/>
      <c r="D9" s="1025"/>
      <c r="E9" s="1025"/>
      <c r="F9" s="1025"/>
      <c r="G9" s="1025"/>
      <c r="H9" s="1025"/>
      <c r="I9" s="1025"/>
      <c r="J9" s="1025"/>
      <c r="K9" s="1025"/>
      <c r="L9" s="1025"/>
      <c r="M9" s="1025"/>
      <c r="N9" s="458"/>
      <c r="O9" s="1024" t="s">
        <v>223</v>
      </c>
      <c r="P9" s="1024"/>
      <c r="Q9" s="458"/>
      <c r="R9" s="458"/>
      <c r="S9" s="458"/>
      <c r="T9" s="458"/>
      <c r="U9" s="458"/>
      <c r="V9" s="458"/>
      <c r="W9" s="458"/>
      <c r="X9" s="458"/>
      <c r="Y9" s="458"/>
      <c r="Z9" s="458"/>
      <c r="AA9" s="458"/>
      <c r="AB9" s="458"/>
      <c r="AC9" s="458"/>
      <c r="AD9" s="458"/>
      <c r="AE9" s="458"/>
      <c r="AF9" s="458"/>
      <c r="AG9" s="458"/>
      <c r="AH9" s="458"/>
      <c r="AI9" s="458"/>
      <c r="AJ9" s="458"/>
      <c r="AK9" s="458"/>
      <c r="AL9" s="461"/>
    </row>
    <row r="10" spans="1:38" ht="36.75" customHeight="1" x14ac:dyDescent="0.15">
      <c r="A10" s="469"/>
      <c r="B10" s="1021" t="s">
        <v>224</v>
      </c>
      <c r="C10" s="1021"/>
      <c r="D10" s="1021"/>
      <c r="E10" s="1021"/>
      <c r="F10" s="1021"/>
      <c r="G10" s="1021"/>
      <c r="H10" s="1021"/>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461"/>
    </row>
    <row r="11" spans="1:38" ht="13.5" customHeight="1" x14ac:dyDescent="0.15">
      <c r="A11" s="470"/>
      <c r="B11" s="471"/>
      <c r="C11" s="471"/>
      <c r="D11" s="471"/>
      <c r="E11" s="471"/>
      <c r="F11" s="471"/>
      <c r="G11" s="471"/>
      <c r="H11" s="471"/>
      <c r="I11" s="458"/>
      <c r="J11" s="458"/>
      <c r="K11" s="456"/>
      <c r="L11" s="456"/>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61"/>
    </row>
    <row r="12" spans="1:38" x14ac:dyDescent="0.15">
      <c r="A12" s="470"/>
      <c r="B12" s="471"/>
      <c r="C12" s="471"/>
      <c r="D12" s="471"/>
      <c r="E12" s="471"/>
      <c r="F12" s="471"/>
      <c r="G12" s="458"/>
      <c r="H12" s="458"/>
      <c r="I12" s="458"/>
      <c r="J12" s="458"/>
      <c r="K12" s="456"/>
      <c r="L12" s="456"/>
      <c r="M12" s="458"/>
      <c r="N12" s="458"/>
      <c r="O12" s="458"/>
      <c r="P12" s="1022" t="s">
        <v>98</v>
      </c>
      <c r="Q12" s="1022"/>
      <c r="R12" s="1022"/>
      <c r="S12" s="1022"/>
      <c r="T12" s="458"/>
      <c r="U12" s="458"/>
      <c r="V12" s="458"/>
      <c r="W12" s="458"/>
      <c r="X12" s="458"/>
      <c r="Y12" s="458"/>
      <c r="Z12" s="458"/>
      <c r="AA12" s="458"/>
      <c r="AB12" s="458"/>
      <c r="AC12" s="458"/>
      <c r="AD12" s="458"/>
      <c r="AE12" s="458"/>
      <c r="AF12" s="458"/>
      <c r="AG12" s="458"/>
      <c r="AH12" s="458"/>
      <c r="AI12" s="458"/>
      <c r="AJ12" s="458"/>
      <c r="AK12" s="458"/>
      <c r="AL12" s="461"/>
    </row>
    <row r="13" spans="1:38" ht="13.5" customHeight="1" x14ac:dyDescent="0.15">
      <c r="A13" s="470"/>
      <c r="B13" s="471"/>
      <c r="C13" s="471"/>
      <c r="D13" s="471"/>
      <c r="E13" s="471"/>
      <c r="F13" s="471"/>
      <c r="G13" s="471"/>
      <c r="H13" s="458"/>
      <c r="I13" s="458"/>
      <c r="J13" s="458"/>
      <c r="K13" s="458"/>
      <c r="L13" s="458"/>
      <c r="M13" s="458"/>
      <c r="N13" s="458"/>
      <c r="O13" s="458"/>
      <c r="P13" s="458"/>
      <c r="Q13" s="458"/>
      <c r="R13" s="458"/>
      <c r="S13" s="458"/>
      <c r="T13" s="1007" t="s">
        <v>225</v>
      </c>
      <c r="U13" s="1007"/>
      <c r="V13" s="1007"/>
      <c r="W13" s="1007"/>
      <c r="X13" s="1005" t="str">
        <f>IF(入力シート!E12="","",入力シート!E12)</f>
        <v/>
      </c>
      <c r="Y13" s="1005"/>
      <c r="Z13" s="1005"/>
      <c r="AA13" s="1005"/>
      <c r="AB13" s="1005"/>
      <c r="AC13" s="1005"/>
      <c r="AD13" s="1005"/>
      <c r="AE13" s="1005"/>
      <c r="AF13" s="1005"/>
      <c r="AG13" s="1005"/>
      <c r="AH13" s="1005"/>
      <c r="AI13" s="1005"/>
      <c r="AJ13" s="1005"/>
      <c r="AK13" s="1005"/>
      <c r="AL13" s="461"/>
    </row>
    <row r="14" spans="1:38" ht="20.100000000000001" customHeight="1" x14ac:dyDescent="0.15">
      <c r="A14" s="470"/>
      <c r="B14" s="471"/>
      <c r="C14" s="471"/>
      <c r="D14" s="471"/>
      <c r="E14" s="471"/>
      <c r="F14" s="471"/>
      <c r="G14" s="458"/>
      <c r="H14" s="458"/>
      <c r="I14" s="458"/>
      <c r="J14" s="458"/>
      <c r="K14" s="458"/>
      <c r="L14" s="458"/>
      <c r="M14" s="458"/>
      <c r="N14" s="458"/>
      <c r="O14" s="458"/>
      <c r="P14" s="458"/>
      <c r="Q14" s="458"/>
      <c r="R14" s="458"/>
      <c r="S14" s="458"/>
      <c r="T14" s="1006" t="s">
        <v>226</v>
      </c>
      <c r="U14" s="1006"/>
      <c r="V14" s="1006"/>
      <c r="W14" s="1006"/>
      <c r="X14" s="1013" t="str">
        <f>IF(OR(入力シート!E13="",入力シート!E14=""),"",入力シート!E13&amp;入力シート!E14)</f>
        <v/>
      </c>
      <c r="Y14" s="1013"/>
      <c r="Z14" s="1013"/>
      <c r="AA14" s="1013"/>
      <c r="AB14" s="1013"/>
      <c r="AC14" s="1013"/>
      <c r="AD14" s="1013"/>
      <c r="AE14" s="1013"/>
      <c r="AF14" s="1013"/>
      <c r="AG14" s="1013"/>
      <c r="AH14" s="1013"/>
      <c r="AI14" s="1013"/>
      <c r="AJ14" s="1013"/>
      <c r="AK14" s="1013"/>
      <c r="AL14" s="461"/>
    </row>
    <row r="15" spans="1:38" ht="21" customHeight="1" x14ac:dyDescent="0.15">
      <c r="A15" s="470"/>
      <c r="B15" s="471"/>
      <c r="C15" s="471"/>
      <c r="D15" s="471"/>
      <c r="E15" s="471"/>
      <c r="F15" s="471"/>
      <c r="G15" s="458"/>
      <c r="H15" s="458"/>
      <c r="I15" s="458"/>
      <c r="J15" s="458"/>
      <c r="K15" s="458"/>
      <c r="L15" s="458"/>
      <c r="M15" s="458"/>
      <c r="N15" s="458"/>
      <c r="O15" s="458"/>
      <c r="P15" s="458"/>
      <c r="Q15" s="458"/>
      <c r="R15" s="458"/>
      <c r="S15" s="458"/>
      <c r="T15" s="1010" t="s">
        <v>227</v>
      </c>
      <c r="U15" s="1010"/>
      <c r="V15" s="1010"/>
      <c r="W15" s="1010"/>
      <c r="X15" s="1010" t="str">
        <f>IF(入力シート!E15="","",入力シート!E15)</f>
        <v/>
      </c>
      <c r="Y15" s="1010"/>
      <c r="Z15" s="1010"/>
      <c r="AA15" s="1010"/>
      <c r="AB15" s="1010"/>
      <c r="AC15" s="1010"/>
      <c r="AD15" s="1010"/>
      <c r="AE15" s="1010"/>
      <c r="AF15" s="1010"/>
      <c r="AG15" s="1010"/>
      <c r="AH15" s="1010"/>
      <c r="AI15" s="1010"/>
      <c r="AJ15" s="1010"/>
      <c r="AK15" s="1010"/>
      <c r="AL15" s="461"/>
    </row>
    <row r="16" spans="1:38" ht="20.100000000000001" customHeight="1" x14ac:dyDescent="0.15">
      <c r="A16" s="470"/>
      <c r="B16" s="471"/>
      <c r="C16" s="471"/>
      <c r="D16" s="471"/>
      <c r="E16" s="471"/>
      <c r="F16" s="471"/>
      <c r="G16" s="471"/>
      <c r="H16" s="458"/>
      <c r="I16" s="458"/>
      <c r="J16" s="458"/>
      <c r="K16" s="458"/>
      <c r="L16" s="458"/>
      <c r="M16" s="458"/>
      <c r="N16" s="458"/>
      <c r="O16" s="458"/>
      <c r="P16" s="458"/>
      <c r="Q16" s="458"/>
      <c r="R16" s="458"/>
      <c r="S16" s="458"/>
      <c r="T16" s="1011" t="s">
        <v>228</v>
      </c>
      <c r="U16" s="1011"/>
      <c r="V16" s="1011"/>
      <c r="W16" s="1011"/>
      <c r="X16" s="1013" t="str">
        <f>IF(入力シート!E16="","",入力シート!E16)</f>
        <v/>
      </c>
      <c r="Y16" s="1013"/>
      <c r="Z16" s="1013"/>
      <c r="AA16" s="1013"/>
      <c r="AB16" s="1013"/>
      <c r="AC16" s="1013"/>
      <c r="AD16" s="1013"/>
      <c r="AE16" s="1013"/>
      <c r="AF16" s="1013"/>
      <c r="AG16" s="1013"/>
      <c r="AH16" s="1013"/>
      <c r="AI16" s="1013"/>
      <c r="AJ16" s="1013"/>
      <c r="AK16" s="1013"/>
      <c r="AL16" s="461"/>
    </row>
    <row r="17" spans="1:38" ht="20.100000000000001" customHeight="1" x14ac:dyDescent="0.15">
      <c r="A17" s="470"/>
      <c r="B17" s="471"/>
      <c r="C17" s="471"/>
      <c r="D17" s="471"/>
      <c r="E17" s="471"/>
      <c r="F17" s="471"/>
      <c r="G17" s="471"/>
      <c r="H17" s="458"/>
      <c r="I17" s="458"/>
      <c r="J17" s="458"/>
      <c r="K17" s="458"/>
      <c r="L17" s="458"/>
      <c r="M17" s="458"/>
      <c r="N17" s="458"/>
      <c r="O17" s="458"/>
      <c r="P17" s="458"/>
      <c r="Q17" s="458"/>
      <c r="R17" s="458"/>
      <c r="S17" s="458"/>
      <c r="T17" s="1012" t="s">
        <v>229</v>
      </c>
      <c r="U17" s="1012"/>
      <c r="V17" s="1012"/>
      <c r="W17" s="1012"/>
      <c r="X17" s="1013" t="str">
        <f>IF(入力シート!E17="","",入力シート!E17)</f>
        <v/>
      </c>
      <c r="Y17" s="1013"/>
      <c r="Z17" s="1013"/>
      <c r="AA17" s="1013"/>
      <c r="AB17" s="1013"/>
      <c r="AC17" s="1013"/>
      <c r="AD17" s="1013"/>
      <c r="AE17" s="1013"/>
      <c r="AF17" s="1013"/>
      <c r="AG17" s="1013"/>
      <c r="AH17" s="1013"/>
      <c r="AI17" s="1013"/>
      <c r="AJ17" s="1013"/>
      <c r="AK17" s="1013"/>
      <c r="AL17" s="461"/>
    </row>
    <row r="18" spans="1:38" ht="14.25" customHeight="1" x14ac:dyDescent="0.15">
      <c r="A18" s="470"/>
      <c r="B18" s="471"/>
      <c r="C18" s="471"/>
      <c r="D18" s="471"/>
      <c r="E18" s="471"/>
      <c r="F18" s="471"/>
      <c r="G18" s="471"/>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61"/>
    </row>
    <row r="19" spans="1:38" ht="14.25" customHeight="1" thickBot="1" x14ac:dyDescent="0.2">
      <c r="A19" s="454" t="s">
        <v>230</v>
      </c>
      <c r="B19" s="456"/>
      <c r="C19" s="456"/>
      <c r="D19" s="456"/>
      <c r="E19" s="456"/>
      <c r="F19" s="456"/>
      <c r="G19" s="456"/>
      <c r="H19" s="456"/>
      <c r="I19" s="456"/>
      <c r="J19" s="456"/>
      <c r="K19" s="456"/>
      <c r="L19" s="456"/>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61"/>
    </row>
    <row r="20" spans="1:38" customFormat="1" ht="15" customHeight="1" x14ac:dyDescent="0.15">
      <c r="A20" s="454"/>
      <c r="B20" s="949" t="s">
        <v>231</v>
      </c>
      <c r="C20" s="949"/>
      <c r="D20" s="949"/>
      <c r="E20" s="949"/>
      <c r="F20" s="949"/>
      <c r="G20" s="949"/>
      <c r="H20" s="949"/>
      <c r="I20" s="949"/>
      <c r="J20" s="949"/>
      <c r="K20" s="949"/>
      <c r="L20" s="949"/>
      <c r="M20" s="949"/>
      <c r="N20" s="986" t="str">
        <f>IF(入力シート!E18="","",入力シート!E18)</f>
        <v/>
      </c>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7"/>
      <c r="AL20" s="461"/>
    </row>
    <row r="21" spans="1:38" customFormat="1" ht="30" customHeight="1" x14ac:dyDescent="0.15">
      <c r="A21" s="454"/>
      <c r="B21" s="985" t="s">
        <v>232</v>
      </c>
      <c r="C21" s="985"/>
      <c r="D21" s="985"/>
      <c r="E21" s="985"/>
      <c r="F21" s="985"/>
      <c r="G21" s="985"/>
      <c r="H21" s="985"/>
      <c r="I21" s="985"/>
      <c r="J21" s="985"/>
      <c r="K21" s="985"/>
      <c r="L21" s="985"/>
      <c r="M21" s="985"/>
      <c r="N21" s="1014" t="str">
        <f>IF(入力シート!E19="","",入力シート!E19)</f>
        <v/>
      </c>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5"/>
      <c r="AL21" s="461"/>
    </row>
    <row r="22" spans="1:38" customFormat="1" ht="30" customHeight="1" x14ac:dyDescent="0.15">
      <c r="A22" s="454"/>
      <c r="B22" s="475"/>
      <c r="C22" s="948" t="s">
        <v>233</v>
      </c>
      <c r="D22" s="948"/>
      <c r="E22" s="948"/>
      <c r="F22" s="948"/>
      <c r="G22" s="948"/>
      <c r="H22" s="948"/>
      <c r="I22" s="948"/>
      <c r="J22" s="948"/>
      <c r="K22" s="948"/>
      <c r="L22" s="948"/>
      <c r="M22" s="948"/>
      <c r="N22" s="988" t="str">
        <f>IF(入力シート!E20="","",IF(入力シート!E20="選択してください","",入力シート!E20))</f>
        <v/>
      </c>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9"/>
      <c r="AL22" s="461"/>
    </row>
    <row r="23" spans="1:38" customFormat="1" ht="15" customHeight="1" x14ac:dyDescent="0.15">
      <c r="A23" s="454"/>
      <c r="B23" s="1027" t="s">
        <v>231</v>
      </c>
      <c r="C23" s="1027"/>
      <c r="D23" s="1027"/>
      <c r="E23" s="1027"/>
      <c r="F23" s="1027"/>
      <c r="G23" s="1027"/>
      <c r="H23" s="1027"/>
      <c r="I23" s="1027"/>
      <c r="J23" s="1027"/>
      <c r="K23" s="1027"/>
      <c r="L23" s="1027"/>
      <c r="M23" s="1027"/>
      <c r="N23" s="990" t="str">
        <f>IF(入力シート!E21="","",入力シート!E21)</f>
        <v xml:space="preserve"> </v>
      </c>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1"/>
      <c r="AL23" s="461"/>
    </row>
    <row r="24" spans="1:38" customFormat="1" ht="30" customHeight="1" x14ac:dyDescent="0.15">
      <c r="A24" s="454"/>
      <c r="B24" s="1028" t="s">
        <v>234</v>
      </c>
      <c r="C24" s="1028"/>
      <c r="D24" s="1028"/>
      <c r="E24" s="1028"/>
      <c r="F24" s="1028"/>
      <c r="G24" s="1028"/>
      <c r="H24" s="1028"/>
      <c r="I24" s="1028"/>
      <c r="J24" s="1028"/>
      <c r="K24" s="1028"/>
      <c r="L24" s="1028"/>
      <c r="M24" s="1028"/>
      <c r="N24" s="963" t="str">
        <f>IF(入力シート!E22="","",入力シート!E22)</f>
        <v/>
      </c>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1037"/>
      <c r="AL24" s="461"/>
    </row>
    <row r="25" spans="1:38" customFormat="1" ht="30" customHeight="1" x14ac:dyDescent="0.15">
      <c r="A25" s="454"/>
      <c r="B25" s="1029" t="s">
        <v>235</v>
      </c>
      <c r="C25" s="1030"/>
      <c r="D25" s="1030"/>
      <c r="E25" s="1030"/>
      <c r="F25" s="1030"/>
      <c r="G25" s="1030"/>
      <c r="H25" s="1030"/>
      <c r="I25" s="1030"/>
      <c r="J25" s="1030"/>
      <c r="K25" s="1030"/>
      <c r="L25" s="1030"/>
      <c r="M25" s="1031"/>
      <c r="N25" s="1008" t="str">
        <f>IF(入力シート!E23&amp;入力シート!E24="","",IF(入力シート!E23&amp;入力シート!E24="選択してください","",入力シート!E23&amp;入力シート!E24))</f>
        <v/>
      </c>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9"/>
      <c r="AL25" s="461"/>
    </row>
    <row r="26" spans="1:38" customFormat="1" ht="30" customHeight="1" x14ac:dyDescent="0.15">
      <c r="A26" s="454"/>
      <c r="B26" s="1026" t="s">
        <v>236</v>
      </c>
      <c r="C26" s="1026"/>
      <c r="D26" s="1026"/>
      <c r="E26" s="1026"/>
      <c r="F26" s="1026"/>
      <c r="G26" s="1026"/>
      <c r="H26" s="1026"/>
      <c r="I26" s="1026"/>
      <c r="J26" s="1026"/>
      <c r="K26" s="1026"/>
      <c r="L26" s="1026"/>
      <c r="M26" s="1026"/>
      <c r="N26" s="1035" t="s">
        <v>237</v>
      </c>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6"/>
      <c r="AL26" s="461"/>
    </row>
    <row r="27" spans="1:38" ht="30" customHeight="1" x14ac:dyDescent="0.15">
      <c r="A27" s="454"/>
      <c r="B27" s="995" t="s">
        <v>238</v>
      </c>
      <c r="C27" s="995"/>
      <c r="D27" s="995"/>
      <c r="E27" s="995"/>
      <c r="F27" s="995"/>
      <c r="G27" s="995"/>
      <c r="H27" s="995"/>
      <c r="I27" s="995"/>
      <c r="J27" s="995"/>
      <c r="K27" s="995"/>
      <c r="L27" s="995"/>
      <c r="M27" s="995"/>
      <c r="N27" s="1019" t="str">
        <f>IF(入力シート!E25="","",IF(入力シート!E25="選択してください","",入力シート!E25))</f>
        <v/>
      </c>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20"/>
      <c r="AL27" s="461"/>
    </row>
    <row r="28" spans="1:38" ht="30" customHeight="1" x14ac:dyDescent="0.15">
      <c r="A28" s="454"/>
      <c r="B28" s="955" t="s">
        <v>239</v>
      </c>
      <c r="C28" s="956"/>
      <c r="D28" s="956"/>
      <c r="E28" s="956"/>
      <c r="F28" s="956"/>
      <c r="G28" s="956"/>
      <c r="H28" s="956"/>
      <c r="I28" s="956"/>
      <c r="J28" s="956"/>
      <c r="K28" s="956"/>
      <c r="L28" s="956"/>
      <c r="M28" s="957"/>
      <c r="N28" s="961" t="str">
        <f>IF(入力シート!E29="","",IF(入力シート!E29="選択してください","",入力シート!E29))</f>
        <v/>
      </c>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40"/>
      <c r="AL28" s="461"/>
    </row>
    <row r="29" spans="1:38" ht="20.100000000000001" customHeight="1" x14ac:dyDescent="0.15">
      <c r="A29" s="454"/>
      <c r="B29" s="958"/>
      <c r="C29" s="959"/>
      <c r="D29" s="959"/>
      <c r="E29" s="959"/>
      <c r="F29" s="959"/>
      <c r="G29" s="959"/>
      <c r="H29" s="959"/>
      <c r="I29" s="959"/>
      <c r="J29" s="959"/>
      <c r="K29" s="959"/>
      <c r="L29" s="959"/>
      <c r="M29" s="960"/>
      <c r="N29" s="961" t="str">
        <f>IF(OR(入力シート!E30="",入力シート!E30="選択してください"),"",入力シート!E30)</f>
        <v/>
      </c>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40"/>
      <c r="AL29" s="461"/>
    </row>
    <row r="30" spans="1:38" ht="20.100000000000001" customHeight="1" x14ac:dyDescent="0.15">
      <c r="A30" s="454"/>
      <c r="B30" s="958"/>
      <c r="C30" s="959"/>
      <c r="D30" s="959"/>
      <c r="E30" s="959"/>
      <c r="F30" s="959"/>
      <c r="G30" s="959"/>
      <c r="H30" s="959"/>
      <c r="I30" s="959"/>
      <c r="J30" s="959"/>
      <c r="K30" s="959"/>
      <c r="L30" s="959"/>
      <c r="M30" s="960"/>
      <c r="N30" s="961" t="str">
        <f>IF(入力シート!E31="","",入力シート!E31)</f>
        <v/>
      </c>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40"/>
      <c r="AL30" s="461"/>
    </row>
    <row r="31" spans="1:38" ht="30" customHeight="1" x14ac:dyDescent="0.15">
      <c r="A31" s="454"/>
      <c r="B31" s="995" t="s">
        <v>240</v>
      </c>
      <c r="C31" s="995"/>
      <c r="D31" s="995"/>
      <c r="E31" s="995"/>
      <c r="F31" s="995"/>
      <c r="G31" s="995"/>
      <c r="H31" s="995"/>
      <c r="I31" s="995"/>
      <c r="J31" s="995"/>
      <c r="K31" s="995"/>
      <c r="L31" s="995"/>
      <c r="M31" s="995"/>
      <c r="N31" s="1019" t="str">
        <f>IF(入力シート!E11="","",IF(入力シート!E11="選択してください","",入力シート!E11))</f>
        <v/>
      </c>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20"/>
      <c r="AL31" s="461"/>
    </row>
    <row r="32" spans="1:38" ht="20.100000000000001" customHeight="1" x14ac:dyDescent="0.15">
      <c r="A32" s="454"/>
      <c r="B32" s="995" t="s">
        <v>241</v>
      </c>
      <c r="C32" s="995"/>
      <c r="D32" s="995"/>
      <c r="E32" s="995"/>
      <c r="F32" s="995"/>
      <c r="G32" s="995"/>
      <c r="H32" s="995"/>
      <c r="I32" s="995"/>
      <c r="J32" s="995"/>
      <c r="K32" s="995"/>
      <c r="L32" s="995"/>
      <c r="M32" s="995"/>
      <c r="N32" s="974" t="s">
        <v>242</v>
      </c>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5"/>
      <c r="AL32" s="461"/>
    </row>
    <row r="33" spans="1:38" ht="14.1" customHeight="1" x14ac:dyDescent="0.15">
      <c r="A33" s="454"/>
      <c r="B33" s="995"/>
      <c r="C33" s="995"/>
      <c r="D33" s="995"/>
      <c r="E33" s="995"/>
      <c r="F33" s="995"/>
      <c r="G33" s="995"/>
      <c r="H33" s="995"/>
      <c r="I33" s="995"/>
      <c r="J33" s="995"/>
      <c r="K33" s="995"/>
      <c r="L33" s="995"/>
      <c r="M33" s="995"/>
      <c r="N33" s="981" t="s">
        <v>243</v>
      </c>
      <c r="O33" s="981"/>
      <c r="P33" s="981"/>
      <c r="Q33" s="981"/>
      <c r="R33" s="981"/>
      <c r="S33" s="982"/>
      <c r="T33" s="1033" t="str">
        <f>IF(入力シート!E32="","",入力シート!E32)</f>
        <v/>
      </c>
      <c r="U33" s="1033"/>
      <c r="V33" s="1033"/>
      <c r="W33" s="1033"/>
      <c r="X33" s="1033"/>
      <c r="Y33" s="1033"/>
      <c r="Z33" s="1033"/>
      <c r="AA33" s="1033"/>
      <c r="AB33" s="1033"/>
      <c r="AC33" s="1033"/>
      <c r="AD33" s="1033"/>
      <c r="AE33" s="1033"/>
      <c r="AF33" s="1033"/>
      <c r="AG33" s="1033"/>
      <c r="AH33" s="1033"/>
      <c r="AI33" s="1033"/>
      <c r="AJ33" s="1033"/>
      <c r="AK33" s="1034"/>
      <c r="AL33" s="461"/>
    </row>
    <row r="34" spans="1:38" ht="24" customHeight="1" x14ac:dyDescent="0.15">
      <c r="A34" s="454"/>
      <c r="B34" s="995"/>
      <c r="C34" s="995"/>
      <c r="D34" s="995"/>
      <c r="E34" s="995"/>
      <c r="F34" s="995"/>
      <c r="G34" s="995"/>
      <c r="H34" s="995"/>
      <c r="I34" s="995"/>
      <c r="J34" s="995"/>
      <c r="K34" s="995"/>
      <c r="L34" s="995"/>
      <c r="M34" s="995"/>
      <c r="N34" s="935" t="s">
        <v>244</v>
      </c>
      <c r="O34" s="935"/>
      <c r="P34" s="935"/>
      <c r="Q34" s="935"/>
      <c r="R34" s="935"/>
      <c r="S34" s="936"/>
      <c r="T34" s="963" t="str">
        <f>IF(OR(入力シート!E33="",入力シート!E34=""),"",入力シート!E33&amp;入力シート!E34)</f>
        <v/>
      </c>
      <c r="U34" s="964"/>
      <c r="V34" s="964"/>
      <c r="W34" s="964"/>
      <c r="X34" s="964"/>
      <c r="Y34" s="964"/>
      <c r="Z34" s="964"/>
      <c r="AA34" s="964"/>
      <c r="AB34" s="964"/>
      <c r="AC34" s="964"/>
      <c r="AD34" s="964"/>
      <c r="AE34" s="964"/>
      <c r="AF34" s="964"/>
      <c r="AG34" s="964"/>
      <c r="AH34" s="964"/>
      <c r="AI34" s="964"/>
      <c r="AJ34" s="964"/>
      <c r="AK34" s="965"/>
      <c r="AL34" s="461"/>
    </row>
    <row r="35" spans="1:38" ht="20.100000000000001" customHeight="1" x14ac:dyDescent="0.15">
      <c r="A35" s="454"/>
      <c r="B35" s="995"/>
      <c r="C35" s="995"/>
      <c r="D35" s="995"/>
      <c r="E35" s="995"/>
      <c r="F35" s="995"/>
      <c r="G35" s="995"/>
      <c r="H35" s="995"/>
      <c r="I35" s="995"/>
      <c r="J35" s="995"/>
      <c r="K35" s="995"/>
      <c r="L35" s="995"/>
      <c r="M35" s="995"/>
      <c r="N35" s="935" t="s">
        <v>122</v>
      </c>
      <c r="O35" s="935"/>
      <c r="P35" s="935"/>
      <c r="Q35" s="935"/>
      <c r="R35" s="935"/>
      <c r="S35" s="936"/>
      <c r="T35" s="966" t="str">
        <f>IF(入力シート!E35="","",入力シート!E35)</f>
        <v/>
      </c>
      <c r="U35" s="966"/>
      <c r="V35" s="966"/>
      <c r="W35" s="966"/>
      <c r="X35" s="966"/>
      <c r="Y35" s="966"/>
      <c r="Z35" s="966"/>
      <c r="AA35" s="966"/>
      <c r="AB35" s="966"/>
      <c r="AC35" s="966"/>
      <c r="AD35" s="966"/>
      <c r="AE35" s="966"/>
      <c r="AF35" s="966"/>
      <c r="AG35" s="966"/>
      <c r="AH35" s="966"/>
      <c r="AI35" s="966"/>
      <c r="AJ35" s="966"/>
      <c r="AK35" s="967"/>
      <c r="AL35" s="461"/>
    </row>
    <row r="36" spans="1:38" ht="20.100000000000001" customHeight="1" x14ac:dyDescent="0.15">
      <c r="A36" s="454"/>
      <c r="B36" s="995"/>
      <c r="C36" s="995"/>
      <c r="D36" s="995"/>
      <c r="E36" s="995"/>
      <c r="F36" s="995"/>
      <c r="G36" s="995"/>
      <c r="H36" s="995"/>
      <c r="I36" s="995"/>
      <c r="J36" s="995"/>
      <c r="K36" s="995"/>
      <c r="L36" s="995"/>
      <c r="M36" s="995"/>
      <c r="N36" s="935" t="s">
        <v>123</v>
      </c>
      <c r="O36" s="935"/>
      <c r="P36" s="935"/>
      <c r="Q36" s="935"/>
      <c r="R36" s="935"/>
      <c r="S36" s="936"/>
      <c r="T36" s="966" t="str">
        <f>IF(入力シート!E36="","",入力シート!E36)</f>
        <v xml:space="preserve">   </v>
      </c>
      <c r="U36" s="966"/>
      <c r="V36" s="966"/>
      <c r="W36" s="966"/>
      <c r="X36" s="966"/>
      <c r="Y36" s="966"/>
      <c r="Z36" s="966"/>
      <c r="AA36" s="966"/>
      <c r="AB36" s="966"/>
      <c r="AC36" s="966"/>
      <c r="AD36" s="966"/>
      <c r="AE36" s="966"/>
      <c r="AF36" s="966"/>
      <c r="AG36" s="966"/>
      <c r="AH36" s="966"/>
      <c r="AI36" s="966"/>
      <c r="AJ36" s="966"/>
      <c r="AK36" s="967"/>
      <c r="AL36" s="461"/>
    </row>
    <row r="37" spans="1:38" ht="9.9499999999999993" customHeight="1" x14ac:dyDescent="0.15">
      <c r="A37" s="454"/>
      <c r="B37" s="995"/>
      <c r="C37" s="995"/>
      <c r="D37" s="995"/>
      <c r="E37" s="995"/>
      <c r="F37" s="995"/>
      <c r="G37" s="995"/>
      <c r="H37" s="995"/>
      <c r="I37" s="995"/>
      <c r="J37" s="995"/>
      <c r="K37" s="995"/>
      <c r="L37" s="995"/>
      <c r="M37" s="995"/>
      <c r="N37" s="953" t="s">
        <v>227</v>
      </c>
      <c r="O37" s="953"/>
      <c r="P37" s="953"/>
      <c r="Q37" s="953"/>
      <c r="R37" s="953"/>
      <c r="S37" s="954"/>
      <c r="T37" s="976" t="str">
        <f>IF(入力シート!E37="","",入力シート!E37)</f>
        <v/>
      </c>
      <c r="U37" s="976"/>
      <c r="V37" s="976"/>
      <c r="W37" s="976"/>
      <c r="X37" s="976"/>
      <c r="Y37" s="976"/>
      <c r="Z37" s="976"/>
      <c r="AA37" s="976"/>
      <c r="AB37" s="976"/>
      <c r="AC37" s="976"/>
      <c r="AD37" s="976"/>
      <c r="AE37" s="976"/>
      <c r="AF37" s="976"/>
      <c r="AG37" s="976"/>
      <c r="AH37" s="976"/>
      <c r="AI37" s="976"/>
      <c r="AJ37" s="976"/>
      <c r="AK37" s="977"/>
      <c r="AL37" s="461"/>
    </row>
    <row r="38" spans="1:38" ht="20.100000000000001" customHeight="1" x14ac:dyDescent="0.15">
      <c r="A38" s="454"/>
      <c r="B38" s="995"/>
      <c r="C38" s="995"/>
      <c r="D38" s="995"/>
      <c r="E38" s="995"/>
      <c r="F38" s="995"/>
      <c r="G38" s="995"/>
      <c r="H38" s="995"/>
      <c r="I38" s="995"/>
      <c r="J38" s="995"/>
      <c r="K38" s="995"/>
      <c r="L38" s="995"/>
      <c r="M38" s="995"/>
      <c r="N38" s="937" t="s">
        <v>245</v>
      </c>
      <c r="O38" s="937"/>
      <c r="P38" s="937"/>
      <c r="Q38" s="937"/>
      <c r="R38" s="937"/>
      <c r="S38" s="938"/>
      <c r="T38" s="963" t="str">
        <f>IF(入力シート!E38="","",入力シート!E38)</f>
        <v/>
      </c>
      <c r="U38" s="964"/>
      <c r="V38" s="964"/>
      <c r="W38" s="964"/>
      <c r="X38" s="964"/>
      <c r="Y38" s="964"/>
      <c r="Z38" s="964"/>
      <c r="AA38" s="964"/>
      <c r="AB38" s="964"/>
      <c r="AC38" s="964"/>
      <c r="AD38" s="964"/>
      <c r="AE38" s="964"/>
      <c r="AF38" s="964"/>
      <c r="AG38" s="964"/>
      <c r="AH38" s="964"/>
      <c r="AI38" s="964"/>
      <c r="AJ38" s="964"/>
      <c r="AK38" s="965"/>
      <c r="AL38" s="461"/>
    </row>
    <row r="39" spans="1:38" ht="20.100000000000001" customHeight="1" x14ac:dyDescent="0.15">
      <c r="A39" s="454"/>
      <c r="B39" s="995"/>
      <c r="C39" s="995"/>
      <c r="D39" s="995"/>
      <c r="E39" s="995"/>
      <c r="F39" s="995"/>
      <c r="G39" s="995"/>
      <c r="H39" s="995"/>
      <c r="I39" s="995"/>
      <c r="J39" s="995"/>
      <c r="K39" s="995"/>
      <c r="L39" s="995"/>
      <c r="M39" s="995"/>
      <c r="N39" s="935" t="s">
        <v>125</v>
      </c>
      <c r="O39" s="935"/>
      <c r="P39" s="935"/>
      <c r="Q39" s="935"/>
      <c r="R39" s="935"/>
      <c r="S39" s="936"/>
      <c r="T39" s="966" t="str">
        <f>IF(入力シート!E39="","",入力シート!E39)</f>
        <v/>
      </c>
      <c r="U39" s="966"/>
      <c r="V39" s="966"/>
      <c r="W39" s="966"/>
      <c r="X39" s="966"/>
      <c r="Y39" s="966"/>
      <c r="Z39" s="966"/>
      <c r="AA39" s="966"/>
      <c r="AB39" s="966"/>
      <c r="AC39" s="966"/>
      <c r="AD39" s="966"/>
      <c r="AE39" s="966"/>
      <c r="AF39" s="966"/>
      <c r="AG39" s="966"/>
      <c r="AH39" s="966"/>
      <c r="AI39" s="966"/>
      <c r="AJ39" s="966"/>
      <c r="AK39" s="967"/>
      <c r="AL39" s="461"/>
    </row>
    <row r="40" spans="1:38" ht="20.100000000000001" customHeight="1" x14ac:dyDescent="0.15">
      <c r="A40" s="454"/>
      <c r="B40" s="995"/>
      <c r="C40" s="995"/>
      <c r="D40" s="995"/>
      <c r="E40" s="995"/>
      <c r="F40" s="995"/>
      <c r="G40" s="995"/>
      <c r="H40" s="995"/>
      <c r="I40" s="995"/>
      <c r="J40" s="995"/>
      <c r="K40" s="995"/>
      <c r="L40" s="995"/>
      <c r="M40" s="995"/>
      <c r="N40" s="935" t="s">
        <v>126</v>
      </c>
      <c r="O40" s="935"/>
      <c r="P40" s="935"/>
      <c r="Q40" s="935"/>
      <c r="R40" s="935"/>
      <c r="S40" s="936"/>
      <c r="T40" s="966" t="str">
        <f>IF(入力シート!E40="","",入力シート!E40)</f>
        <v/>
      </c>
      <c r="U40" s="966"/>
      <c r="V40" s="966"/>
      <c r="W40" s="966"/>
      <c r="X40" s="966"/>
      <c r="Y40" s="966"/>
      <c r="Z40" s="966"/>
      <c r="AA40" s="966"/>
      <c r="AB40" s="966"/>
      <c r="AC40" s="966"/>
      <c r="AD40" s="966"/>
      <c r="AE40" s="966"/>
      <c r="AF40" s="966"/>
      <c r="AG40" s="966"/>
      <c r="AH40" s="966"/>
      <c r="AI40" s="966"/>
      <c r="AJ40" s="966"/>
      <c r="AK40" s="967"/>
      <c r="AL40" s="461"/>
    </row>
    <row r="41" spans="1:38" ht="20.100000000000001" customHeight="1" x14ac:dyDescent="0.15">
      <c r="A41" s="454"/>
      <c r="B41" s="995"/>
      <c r="C41" s="995"/>
      <c r="D41" s="995"/>
      <c r="E41" s="995"/>
      <c r="F41" s="995"/>
      <c r="G41" s="995"/>
      <c r="H41" s="995"/>
      <c r="I41" s="995"/>
      <c r="J41" s="995"/>
      <c r="K41" s="995"/>
      <c r="L41" s="995"/>
      <c r="M41" s="995"/>
      <c r="N41" s="993" t="s">
        <v>127</v>
      </c>
      <c r="O41" s="993"/>
      <c r="P41" s="993"/>
      <c r="Q41" s="993"/>
      <c r="R41" s="993"/>
      <c r="S41" s="994"/>
      <c r="T41" s="966" t="str">
        <f>IF(入力シート!E41="","",入力シート!E41)</f>
        <v/>
      </c>
      <c r="U41" s="966"/>
      <c r="V41" s="966"/>
      <c r="W41" s="966"/>
      <c r="X41" s="966"/>
      <c r="Y41" s="966"/>
      <c r="Z41" s="966"/>
      <c r="AA41" s="966"/>
      <c r="AB41" s="966"/>
      <c r="AC41" s="966"/>
      <c r="AD41" s="966"/>
      <c r="AE41" s="966"/>
      <c r="AF41" s="966"/>
      <c r="AG41" s="966"/>
      <c r="AH41" s="966"/>
      <c r="AI41" s="966"/>
      <c r="AJ41" s="966"/>
      <c r="AK41" s="967"/>
      <c r="AL41" s="461"/>
    </row>
    <row r="42" spans="1:38" ht="20.100000000000001" customHeight="1" x14ac:dyDescent="0.15">
      <c r="A42" s="454"/>
      <c r="B42" s="995"/>
      <c r="C42" s="995"/>
      <c r="D42" s="995"/>
      <c r="E42" s="995"/>
      <c r="F42" s="995"/>
      <c r="G42" s="995"/>
      <c r="H42" s="995"/>
      <c r="I42" s="995"/>
      <c r="J42" s="995"/>
      <c r="K42" s="995"/>
      <c r="L42" s="995"/>
      <c r="M42" s="995"/>
      <c r="N42" s="980" t="s">
        <v>246</v>
      </c>
      <c r="O42" s="980"/>
      <c r="P42" s="980"/>
      <c r="Q42" s="980"/>
      <c r="R42" s="980"/>
      <c r="S42" s="980"/>
      <c r="T42" s="980"/>
      <c r="U42" s="980"/>
      <c r="V42" s="980"/>
      <c r="W42" s="980"/>
      <c r="X42" s="980"/>
      <c r="Y42" s="980"/>
      <c r="Z42" s="978" t="str">
        <f>IF(入力シート!E42="","",IF(入力シート!E42="選択してください","",入力シート!E42))</f>
        <v/>
      </c>
      <c r="AA42" s="978"/>
      <c r="AB42" s="978"/>
      <c r="AC42" s="978"/>
      <c r="AD42" s="978"/>
      <c r="AE42" s="978"/>
      <c r="AF42" s="978"/>
      <c r="AG42" s="978"/>
      <c r="AH42" s="978"/>
      <c r="AI42" s="978"/>
      <c r="AJ42" s="978"/>
      <c r="AK42" s="979"/>
      <c r="AL42" s="461"/>
    </row>
    <row r="43" spans="1:38" ht="14.1" customHeight="1" x14ac:dyDescent="0.15">
      <c r="A43" s="454"/>
      <c r="B43" s="995"/>
      <c r="C43" s="995"/>
      <c r="D43" s="995"/>
      <c r="E43" s="995"/>
      <c r="F43" s="995"/>
      <c r="G43" s="995"/>
      <c r="H43" s="995"/>
      <c r="I43" s="995"/>
      <c r="J43" s="995"/>
      <c r="K43" s="995"/>
      <c r="L43" s="995"/>
      <c r="M43" s="995"/>
      <c r="N43" s="981" t="s">
        <v>243</v>
      </c>
      <c r="O43" s="981"/>
      <c r="P43" s="981"/>
      <c r="Q43" s="981"/>
      <c r="R43" s="981"/>
      <c r="S43" s="982"/>
      <c r="T43" s="983" t="str">
        <f>IF(入力シート!E43="","",入力シート!E43)</f>
        <v/>
      </c>
      <c r="U43" s="983"/>
      <c r="V43" s="983"/>
      <c r="W43" s="983"/>
      <c r="X43" s="983"/>
      <c r="Y43" s="983"/>
      <c r="Z43" s="983"/>
      <c r="AA43" s="983"/>
      <c r="AB43" s="983"/>
      <c r="AC43" s="983"/>
      <c r="AD43" s="983"/>
      <c r="AE43" s="983"/>
      <c r="AF43" s="983"/>
      <c r="AG43" s="983"/>
      <c r="AH43" s="983"/>
      <c r="AI43" s="983"/>
      <c r="AJ43" s="983"/>
      <c r="AK43" s="984"/>
      <c r="AL43" s="461"/>
    </row>
    <row r="44" spans="1:38" ht="20.100000000000001" customHeight="1" x14ac:dyDescent="0.15">
      <c r="A44" s="454"/>
      <c r="B44" s="995"/>
      <c r="C44" s="995"/>
      <c r="D44" s="995"/>
      <c r="E44" s="995"/>
      <c r="F44" s="995"/>
      <c r="G44" s="995"/>
      <c r="H44" s="995"/>
      <c r="I44" s="995"/>
      <c r="J44" s="995"/>
      <c r="K44" s="995"/>
      <c r="L44" s="995"/>
      <c r="M44" s="995"/>
      <c r="N44" s="935" t="s">
        <v>247</v>
      </c>
      <c r="O44" s="935"/>
      <c r="P44" s="935"/>
      <c r="Q44" s="935"/>
      <c r="R44" s="935"/>
      <c r="S44" s="936"/>
      <c r="T44" s="942" t="str">
        <f>IF(OR(入力シート!E44="",入力シート!E45=""),"",入力シート!E44&amp;入力シート!E45)</f>
        <v/>
      </c>
      <c r="U44" s="942"/>
      <c r="V44" s="942"/>
      <c r="W44" s="942"/>
      <c r="X44" s="942"/>
      <c r="Y44" s="942"/>
      <c r="Z44" s="942"/>
      <c r="AA44" s="942"/>
      <c r="AB44" s="942"/>
      <c r="AC44" s="942"/>
      <c r="AD44" s="942"/>
      <c r="AE44" s="942"/>
      <c r="AF44" s="942"/>
      <c r="AG44" s="942"/>
      <c r="AH44" s="942"/>
      <c r="AI44" s="942"/>
      <c r="AJ44" s="942"/>
      <c r="AK44" s="943"/>
      <c r="AL44" s="461"/>
    </row>
    <row r="45" spans="1:38" ht="20.100000000000001" customHeight="1" x14ac:dyDescent="0.15">
      <c r="A45" s="454"/>
      <c r="B45" s="995"/>
      <c r="C45" s="995"/>
      <c r="D45" s="995"/>
      <c r="E45" s="995"/>
      <c r="F45" s="995"/>
      <c r="G45" s="995"/>
      <c r="H45" s="995"/>
      <c r="I45" s="995"/>
      <c r="J45" s="995"/>
      <c r="K45" s="995"/>
      <c r="L45" s="995"/>
      <c r="M45" s="995"/>
      <c r="N45" s="935" t="s">
        <v>122</v>
      </c>
      <c r="O45" s="935"/>
      <c r="P45" s="935"/>
      <c r="Q45" s="935"/>
      <c r="R45" s="935"/>
      <c r="S45" s="936"/>
      <c r="T45" s="942" t="str">
        <f>IF(入力シート!E46="","",入力シート!E46)</f>
        <v/>
      </c>
      <c r="U45" s="942"/>
      <c r="V45" s="942"/>
      <c r="W45" s="942"/>
      <c r="X45" s="942"/>
      <c r="Y45" s="942"/>
      <c r="Z45" s="942"/>
      <c r="AA45" s="942"/>
      <c r="AB45" s="942"/>
      <c r="AC45" s="942"/>
      <c r="AD45" s="942"/>
      <c r="AE45" s="942"/>
      <c r="AF45" s="942"/>
      <c r="AG45" s="942"/>
      <c r="AH45" s="942"/>
      <c r="AI45" s="942"/>
      <c r="AJ45" s="942"/>
      <c r="AK45" s="943"/>
      <c r="AL45" s="461"/>
    </row>
    <row r="46" spans="1:38" ht="20.100000000000001" customHeight="1" x14ac:dyDescent="0.15">
      <c r="A46" s="454"/>
      <c r="B46" s="995"/>
      <c r="C46" s="995"/>
      <c r="D46" s="995"/>
      <c r="E46" s="995"/>
      <c r="F46" s="995"/>
      <c r="G46" s="995"/>
      <c r="H46" s="995"/>
      <c r="I46" s="995"/>
      <c r="J46" s="995"/>
      <c r="K46" s="995"/>
      <c r="L46" s="995"/>
      <c r="M46" s="995"/>
      <c r="N46" s="935" t="s">
        <v>123</v>
      </c>
      <c r="O46" s="935"/>
      <c r="P46" s="935"/>
      <c r="Q46" s="935"/>
      <c r="R46" s="935"/>
      <c r="S46" s="936"/>
      <c r="T46" s="942" t="str">
        <f>IF(入力シート!E47="","",入力シート!E47)</f>
        <v/>
      </c>
      <c r="U46" s="942"/>
      <c r="V46" s="942"/>
      <c r="W46" s="942"/>
      <c r="X46" s="942"/>
      <c r="Y46" s="942"/>
      <c r="Z46" s="942"/>
      <c r="AA46" s="942"/>
      <c r="AB46" s="942"/>
      <c r="AC46" s="942"/>
      <c r="AD46" s="942"/>
      <c r="AE46" s="942"/>
      <c r="AF46" s="942"/>
      <c r="AG46" s="942"/>
      <c r="AH46" s="942"/>
      <c r="AI46" s="942"/>
      <c r="AJ46" s="942"/>
      <c r="AK46" s="943"/>
      <c r="AL46" s="461"/>
    </row>
    <row r="47" spans="1:38" ht="9.9499999999999993" customHeight="1" x14ac:dyDescent="0.15">
      <c r="A47" s="454"/>
      <c r="B47" s="995"/>
      <c r="C47" s="995"/>
      <c r="D47" s="995"/>
      <c r="E47" s="995"/>
      <c r="F47" s="995"/>
      <c r="G47" s="995"/>
      <c r="H47" s="995"/>
      <c r="I47" s="995"/>
      <c r="J47" s="995"/>
      <c r="K47" s="995"/>
      <c r="L47" s="995"/>
      <c r="M47" s="995"/>
      <c r="N47" s="953" t="s">
        <v>227</v>
      </c>
      <c r="O47" s="953"/>
      <c r="P47" s="953"/>
      <c r="Q47" s="953"/>
      <c r="R47" s="953"/>
      <c r="S47" s="954"/>
      <c r="T47" s="944" t="str">
        <f>IF(入力シート!E48="","",入力シート!E48)</f>
        <v/>
      </c>
      <c r="U47" s="944"/>
      <c r="V47" s="944"/>
      <c r="W47" s="944"/>
      <c r="X47" s="944"/>
      <c r="Y47" s="944"/>
      <c r="Z47" s="944"/>
      <c r="AA47" s="944"/>
      <c r="AB47" s="944"/>
      <c r="AC47" s="944"/>
      <c r="AD47" s="944"/>
      <c r="AE47" s="944"/>
      <c r="AF47" s="944"/>
      <c r="AG47" s="944"/>
      <c r="AH47" s="944"/>
      <c r="AI47" s="944"/>
      <c r="AJ47" s="944"/>
      <c r="AK47" s="945"/>
      <c r="AL47" s="461"/>
    </row>
    <row r="48" spans="1:38" ht="20.100000000000001" customHeight="1" x14ac:dyDescent="0.15">
      <c r="A48" s="454"/>
      <c r="B48" s="995"/>
      <c r="C48" s="995"/>
      <c r="D48" s="995"/>
      <c r="E48" s="995"/>
      <c r="F48" s="995"/>
      <c r="G48" s="995"/>
      <c r="H48" s="995"/>
      <c r="I48" s="995"/>
      <c r="J48" s="995"/>
      <c r="K48" s="995"/>
      <c r="L48" s="995"/>
      <c r="M48" s="995"/>
      <c r="N48" s="937" t="s">
        <v>245</v>
      </c>
      <c r="O48" s="937"/>
      <c r="P48" s="937"/>
      <c r="Q48" s="937"/>
      <c r="R48" s="937"/>
      <c r="S48" s="938"/>
      <c r="T48" s="950" t="str">
        <f>IF(入力シート!E49="","",入力シート!E49)</f>
        <v/>
      </c>
      <c r="U48" s="951"/>
      <c r="V48" s="951"/>
      <c r="W48" s="951"/>
      <c r="X48" s="951"/>
      <c r="Y48" s="951"/>
      <c r="Z48" s="951"/>
      <c r="AA48" s="951"/>
      <c r="AB48" s="951"/>
      <c r="AC48" s="951"/>
      <c r="AD48" s="951"/>
      <c r="AE48" s="951"/>
      <c r="AF48" s="951"/>
      <c r="AG48" s="951"/>
      <c r="AH48" s="951"/>
      <c r="AI48" s="951"/>
      <c r="AJ48" s="951"/>
      <c r="AK48" s="952"/>
      <c r="AL48" s="461"/>
    </row>
    <row r="49" spans="1:38" ht="20.100000000000001" customHeight="1" x14ac:dyDescent="0.15">
      <c r="A49" s="454"/>
      <c r="B49" s="995"/>
      <c r="C49" s="995"/>
      <c r="D49" s="995"/>
      <c r="E49" s="995"/>
      <c r="F49" s="995"/>
      <c r="G49" s="995"/>
      <c r="H49" s="995"/>
      <c r="I49" s="995"/>
      <c r="J49" s="995"/>
      <c r="K49" s="995"/>
      <c r="L49" s="995"/>
      <c r="M49" s="995"/>
      <c r="N49" s="935" t="s">
        <v>125</v>
      </c>
      <c r="O49" s="935"/>
      <c r="P49" s="935"/>
      <c r="Q49" s="935"/>
      <c r="R49" s="935"/>
      <c r="S49" s="936"/>
      <c r="T49" s="942" t="str">
        <f>IF(入力シート!E50="","",入力シート!E50)</f>
        <v/>
      </c>
      <c r="U49" s="942"/>
      <c r="V49" s="942"/>
      <c r="W49" s="942"/>
      <c r="X49" s="942"/>
      <c r="Y49" s="942"/>
      <c r="Z49" s="942"/>
      <c r="AA49" s="942"/>
      <c r="AB49" s="942"/>
      <c r="AC49" s="942"/>
      <c r="AD49" s="942"/>
      <c r="AE49" s="942"/>
      <c r="AF49" s="942"/>
      <c r="AG49" s="942"/>
      <c r="AH49" s="942"/>
      <c r="AI49" s="942"/>
      <c r="AJ49" s="942"/>
      <c r="AK49" s="943"/>
      <c r="AL49" s="461"/>
    </row>
    <row r="50" spans="1:38" ht="20.100000000000001" customHeight="1" x14ac:dyDescent="0.15">
      <c r="A50" s="454"/>
      <c r="B50" s="995"/>
      <c r="C50" s="995"/>
      <c r="D50" s="995"/>
      <c r="E50" s="995"/>
      <c r="F50" s="995"/>
      <c r="G50" s="995"/>
      <c r="H50" s="995"/>
      <c r="I50" s="995"/>
      <c r="J50" s="995"/>
      <c r="K50" s="995"/>
      <c r="L50" s="995"/>
      <c r="M50" s="995"/>
      <c r="N50" s="935" t="s">
        <v>126</v>
      </c>
      <c r="O50" s="935"/>
      <c r="P50" s="935"/>
      <c r="Q50" s="935"/>
      <c r="R50" s="935"/>
      <c r="S50" s="936"/>
      <c r="T50" s="942" t="str">
        <f>IF(入力シート!E51="","",入力シート!E51)</f>
        <v/>
      </c>
      <c r="U50" s="942"/>
      <c r="V50" s="942"/>
      <c r="W50" s="942"/>
      <c r="X50" s="942"/>
      <c r="Y50" s="942"/>
      <c r="Z50" s="942"/>
      <c r="AA50" s="942"/>
      <c r="AB50" s="942"/>
      <c r="AC50" s="942"/>
      <c r="AD50" s="942"/>
      <c r="AE50" s="942"/>
      <c r="AF50" s="942"/>
      <c r="AG50" s="942"/>
      <c r="AH50" s="942"/>
      <c r="AI50" s="942"/>
      <c r="AJ50" s="942"/>
      <c r="AK50" s="943"/>
      <c r="AL50" s="461"/>
    </row>
    <row r="51" spans="1:38" ht="20.100000000000001" customHeight="1" x14ac:dyDescent="0.15">
      <c r="A51" s="454"/>
      <c r="B51" s="995"/>
      <c r="C51" s="995"/>
      <c r="D51" s="995"/>
      <c r="E51" s="995"/>
      <c r="F51" s="995"/>
      <c r="G51" s="995"/>
      <c r="H51" s="995"/>
      <c r="I51" s="995"/>
      <c r="J51" s="995"/>
      <c r="K51" s="995"/>
      <c r="L51" s="995"/>
      <c r="M51" s="995"/>
      <c r="N51" s="993" t="s">
        <v>127</v>
      </c>
      <c r="O51" s="993"/>
      <c r="P51" s="993"/>
      <c r="Q51" s="993"/>
      <c r="R51" s="993"/>
      <c r="S51" s="994"/>
      <c r="T51" s="942" t="str">
        <f>IF(入力シート!E52="","",入力シート!E52)</f>
        <v/>
      </c>
      <c r="U51" s="942"/>
      <c r="V51" s="942"/>
      <c r="W51" s="942"/>
      <c r="X51" s="942"/>
      <c r="Y51" s="942"/>
      <c r="Z51" s="942"/>
      <c r="AA51" s="942"/>
      <c r="AB51" s="942"/>
      <c r="AC51" s="942"/>
      <c r="AD51" s="942"/>
      <c r="AE51" s="942"/>
      <c r="AF51" s="942"/>
      <c r="AG51" s="942"/>
      <c r="AH51" s="942"/>
      <c r="AI51" s="942"/>
      <c r="AJ51" s="942"/>
      <c r="AK51" s="943"/>
      <c r="AL51" s="461"/>
    </row>
    <row r="52" spans="1:38" ht="20.100000000000001" customHeight="1" x14ac:dyDescent="0.15">
      <c r="A52" s="454"/>
      <c r="B52" s="996" t="s">
        <v>248</v>
      </c>
      <c r="C52" s="997"/>
      <c r="D52" s="997"/>
      <c r="E52" s="997"/>
      <c r="F52" s="997"/>
      <c r="G52" s="997"/>
      <c r="H52" s="997"/>
      <c r="I52" s="997"/>
      <c r="J52" s="997"/>
      <c r="K52" s="997"/>
      <c r="L52" s="997"/>
      <c r="M52" s="998"/>
      <c r="N52" s="946" t="s">
        <v>249</v>
      </c>
      <c r="O52" s="946"/>
      <c r="P52" s="946"/>
      <c r="Q52" s="946"/>
      <c r="R52" s="946"/>
      <c r="S52" s="946"/>
      <c r="T52" s="946"/>
      <c r="U52" s="946"/>
      <c r="V52" s="946"/>
      <c r="W52" s="946"/>
      <c r="X52" s="946"/>
      <c r="Y52" s="947"/>
      <c r="Z52" s="939" t="str">
        <f>IF(入力シート!E53="","",入力シート!E53)</f>
        <v/>
      </c>
      <c r="AA52" s="939"/>
      <c r="AB52" s="939"/>
      <c r="AC52" s="939"/>
      <c r="AD52" s="939"/>
      <c r="AE52" s="939"/>
      <c r="AF52" s="939"/>
      <c r="AG52" s="939"/>
      <c r="AH52" s="939"/>
      <c r="AI52" s="939"/>
      <c r="AJ52" s="939"/>
      <c r="AK52" s="941"/>
      <c r="AL52" s="461"/>
    </row>
    <row r="53" spans="1:38" ht="20.100000000000001" customHeight="1" x14ac:dyDescent="0.15">
      <c r="A53" s="454"/>
      <c r="B53" s="999"/>
      <c r="C53" s="1000"/>
      <c r="D53" s="1000"/>
      <c r="E53" s="1000"/>
      <c r="F53" s="1000"/>
      <c r="G53" s="1000"/>
      <c r="H53" s="1000"/>
      <c r="I53" s="1000"/>
      <c r="J53" s="1000"/>
      <c r="K53" s="1000"/>
      <c r="L53" s="1000"/>
      <c r="M53" s="1001"/>
      <c r="N53" s="946" t="s">
        <v>250</v>
      </c>
      <c r="O53" s="946"/>
      <c r="P53" s="946"/>
      <c r="Q53" s="946"/>
      <c r="R53" s="946"/>
      <c r="S53" s="946"/>
      <c r="T53" s="946"/>
      <c r="U53" s="946"/>
      <c r="V53" s="946"/>
      <c r="W53" s="946"/>
      <c r="X53" s="946"/>
      <c r="Y53" s="947"/>
      <c r="Z53" s="939" t="str">
        <f>IF(入力シート!E26="","",IF(入力シート!E26="選択してください","",入力シート!E26))</f>
        <v/>
      </c>
      <c r="AA53" s="939"/>
      <c r="AB53" s="939"/>
      <c r="AC53" s="939"/>
      <c r="AD53" s="939"/>
      <c r="AE53" s="939"/>
      <c r="AF53" s="939"/>
      <c r="AG53" s="939"/>
      <c r="AH53" s="939"/>
      <c r="AI53" s="939"/>
      <c r="AJ53" s="939"/>
      <c r="AK53" s="940"/>
      <c r="AL53" s="461"/>
    </row>
    <row r="54" spans="1:38" ht="20.100000000000001" customHeight="1" x14ac:dyDescent="0.15">
      <c r="A54" s="454"/>
      <c r="B54" s="999"/>
      <c r="C54" s="1000"/>
      <c r="D54" s="1000"/>
      <c r="E54" s="1000"/>
      <c r="F54" s="1000"/>
      <c r="G54" s="1000"/>
      <c r="H54" s="1000"/>
      <c r="I54" s="1000"/>
      <c r="J54" s="1000"/>
      <c r="K54" s="1000"/>
      <c r="L54" s="1000"/>
      <c r="M54" s="1001"/>
      <c r="N54" s="946" t="s">
        <v>251</v>
      </c>
      <c r="O54" s="946"/>
      <c r="P54" s="946"/>
      <c r="Q54" s="946"/>
      <c r="R54" s="946"/>
      <c r="S54" s="946"/>
      <c r="T54" s="946"/>
      <c r="U54" s="946"/>
      <c r="V54" s="946"/>
      <c r="W54" s="946"/>
      <c r="X54" s="946"/>
      <c r="Y54" s="947"/>
      <c r="Z54" s="939" t="str">
        <f>IF(入力シート!E27="","",IF(入力シート!E27="選択してください","",IF(入力シート!E27="番号取得済み(下記記載)",入力シート!E28,入力シート!E27)))</f>
        <v/>
      </c>
      <c r="AA54" s="939"/>
      <c r="AB54" s="939"/>
      <c r="AC54" s="939"/>
      <c r="AD54" s="939"/>
      <c r="AE54" s="939"/>
      <c r="AF54" s="939"/>
      <c r="AG54" s="939"/>
      <c r="AH54" s="939"/>
      <c r="AI54" s="939"/>
      <c r="AJ54" s="939"/>
      <c r="AK54" s="940"/>
      <c r="AL54" s="461"/>
    </row>
    <row r="55" spans="1:38" ht="20.100000000000001" customHeight="1" x14ac:dyDescent="0.15">
      <c r="A55" s="454"/>
      <c r="B55" s="999"/>
      <c r="C55" s="1000"/>
      <c r="D55" s="1000"/>
      <c r="E55" s="1000"/>
      <c r="F55" s="1000"/>
      <c r="G55" s="1000"/>
      <c r="H55" s="1000"/>
      <c r="I55" s="1000"/>
      <c r="J55" s="1000"/>
      <c r="K55" s="1000"/>
      <c r="L55" s="1000"/>
      <c r="M55" s="1001"/>
      <c r="N55" s="968"/>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70"/>
      <c r="AL55" s="461"/>
    </row>
    <row r="56" spans="1:38" ht="52.5" customHeight="1" thickBot="1" x14ac:dyDescent="0.2">
      <c r="A56" s="454"/>
      <c r="B56" s="1002"/>
      <c r="C56" s="1003"/>
      <c r="D56" s="1003"/>
      <c r="E56" s="1003"/>
      <c r="F56" s="1003"/>
      <c r="G56" s="1003"/>
      <c r="H56" s="1003"/>
      <c r="I56" s="1003"/>
      <c r="J56" s="1003"/>
      <c r="K56" s="1003"/>
      <c r="L56" s="1003"/>
      <c r="M56" s="1004"/>
      <c r="N56" s="971"/>
      <c r="O56" s="972"/>
      <c r="P56" s="972"/>
      <c r="Q56" s="972"/>
      <c r="R56" s="972"/>
      <c r="S56" s="972"/>
      <c r="T56" s="972"/>
      <c r="U56" s="972"/>
      <c r="V56" s="972"/>
      <c r="W56" s="972"/>
      <c r="X56" s="972"/>
      <c r="Y56" s="972"/>
      <c r="Z56" s="972"/>
      <c r="AA56" s="972"/>
      <c r="AB56" s="972"/>
      <c r="AC56" s="972"/>
      <c r="AD56" s="972"/>
      <c r="AE56" s="972"/>
      <c r="AF56" s="972"/>
      <c r="AG56" s="972"/>
      <c r="AH56" s="972"/>
      <c r="AI56" s="972"/>
      <c r="AJ56" s="972"/>
      <c r="AK56" s="973"/>
      <c r="AL56" s="461"/>
    </row>
    <row r="57" spans="1:38" ht="23.25" customHeight="1" x14ac:dyDescent="0.15">
      <c r="A57" s="454"/>
      <c r="B57" s="992" t="s">
        <v>252</v>
      </c>
      <c r="C57" s="992"/>
      <c r="D57" s="992"/>
      <c r="E57" s="992"/>
      <c r="F57" s="992"/>
      <c r="G57" s="992"/>
      <c r="H57" s="992"/>
      <c r="I57" s="992"/>
      <c r="J57" s="992"/>
      <c r="K57" s="992"/>
      <c r="L57" s="992"/>
      <c r="M57" s="992"/>
      <c r="N57" s="992"/>
      <c r="O57" s="992"/>
      <c r="P57" s="992"/>
      <c r="Q57" s="992"/>
      <c r="R57" s="992"/>
      <c r="S57" s="992"/>
      <c r="T57" s="992"/>
      <c r="U57" s="992"/>
      <c r="V57" s="992"/>
      <c r="W57" s="992"/>
      <c r="X57" s="992"/>
      <c r="Y57" s="992"/>
      <c r="Z57" s="992"/>
      <c r="AA57" s="992"/>
      <c r="AB57" s="992"/>
      <c r="AC57" s="992"/>
      <c r="AD57" s="992"/>
      <c r="AE57" s="992"/>
      <c r="AF57" s="992"/>
      <c r="AG57" s="992"/>
      <c r="AH57" s="992"/>
      <c r="AI57" s="992"/>
      <c r="AJ57" s="992"/>
      <c r="AK57" s="992"/>
      <c r="AL57" s="461"/>
    </row>
    <row r="58" spans="1:38" ht="14.25" thickBot="1" x14ac:dyDescent="0.2">
      <c r="A58" s="479"/>
      <c r="B58" s="480"/>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2"/>
    </row>
    <row r="59" spans="1:38" ht="14.25" thickTop="1" x14ac:dyDescent="0.15"/>
  </sheetData>
  <sheetProtection password="E12F" sheet="1" objects="1" scenarios="1"/>
  <mergeCells count="89">
    <mergeCell ref="N27:AK27"/>
    <mergeCell ref="N33:S33"/>
    <mergeCell ref="T33:AK33"/>
    <mergeCell ref="N26:AK26"/>
    <mergeCell ref="N24:AK24"/>
    <mergeCell ref="N28:AK28"/>
    <mergeCell ref="A1:E1"/>
    <mergeCell ref="AD4:AL4"/>
    <mergeCell ref="N31:AK31"/>
    <mergeCell ref="B10:AK10"/>
    <mergeCell ref="P12:S12"/>
    <mergeCell ref="X14:AK14"/>
    <mergeCell ref="I6:AD6"/>
    <mergeCell ref="O9:P9"/>
    <mergeCell ref="B9:M9"/>
    <mergeCell ref="B31:M31"/>
    <mergeCell ref="B27:M27"/>
    <mergeCell ref="B26:M26"/>
    <mergeCell ref="B23:M23"/>
    <mergeCell ref="B24:M24"/>
    <mergeCell ref="B25:M25"/>
    <mergeCell ref="AE1:AL1"/>
    <mergeCell ref="X13:AK13"/>
    <mergeCell ref="T14:W14"/>
    <mergeCell ref="T13:W13"/>
    <mergeCell ref="N25:AK25"/>
    <mergeCell ref="T15:W15"/>
    <mergeCell ref="T16:W16"/>
    <mergeCell ref="T17:W17"/>
    <mergeCell ref="X15:AK15"/>
    <mergeCell ref="X17:AK17"/>
    <mergeCell ref="X16:AK16"/>
    <mergeCell ref="N21:AK21"/>
    <mergeCell ref="B21:M21"/>
    <mergeCell ref="N20:AK20"/>
    <mergeCell ref="N22:AK22"/>
    <mergeCell ref="N23:AK23"/>
    <mergeCell ref="B57:AK57"/>
    <mergeCell ref="N37:S37"/>
    <mergeCell ref="N38:S38"/>
    <mergeCell ref="N39:S39"/>
    <mergeCell ref="N40:S40"/>
    <mergeCell ref="N41:S41"/>
    <mergeCell ref="B32:M51"/>
    <mergeCell ref="N51:S51"/>
    <mergeCell ref="T51:AK51"/>
    <mergeCell ref="B52:M56"/>
    <mergeCell ref="N54:Y54"/>
    <mergeCell ref="N53:Y53"/>
    <mergeCell ref="N55:AK56"/>
    <mergeCell ref="T46:AK46"/>
    <mergeCell ref="T38:AK38"/>
    <mergeCell ref="N32:AK32"/>
    <mergeCell ref="T41:AK41"/>
    <mergeCell ref="T36:AK36"/>
    <mergeCell ref="N36:S36"/>
    <mergeCell ref="T37:AK37"/>
    <mergeCell ref="N34:S34"/>
    <mergeCell ref="T39:AK39"/>
    <mergeCell ref="T40:AK40"/>
    <mergeCell ref="N35:S35"/>
    <mergeCell ref="Z42:AK42"/>
    <mergeCell ref="N42:Y42"/>
    <mergeCell ref="N43:S43"/>
    <mergeCell ref="T43:AK43"/>
    <mergeCell ref="C22:M22"/>
    <mergeCell ref="B20:M20"/>
    <mergeCell ref="Z53:AK53"/>
    <mergeCell ref="T48:AK48"/>
    <mergeCell ref="N49:S49"/>
    <mergeCell ref="T49:AK49"/>
    <mergeCell ref="N47:S47"/>
    <mergeCell ref="T45:AK45"/>
    <mergeCell ref="N46:S46"/>
    <mergeCell ref="N44:S44"/>
    <mergeCell ref="B28:M30"/>
    <mergeCell ref="N30:AK30"/>
    <mergeCell ref="T34:AK34"/>
    <mergeCell ref="T35:AK35"/>
    <mergeCell ref="N29:AK29"/>
    <mergeCell ref="T44:AK44"/>
    <mergeCell ref="N45:S45"/>
    <mergeCell ref="N48:S48"/>
    <mergeCell ref="Z54:AK54"/>
    <mergeCell ref="Z52:AK52"/>
    <mergeCell ref="N50:S50"/>
    <mergeCell ref="T50:AK50"/>
    <mergeCell ref="T47:AK47"/>
    <mergeCell ref="N52:Y52"/>
  </mergeCells>
  <phoneticPr fontId="2"/>
  <hyperlinks>
    <hyperlink ref="A1" location="はじめに!A1" display="＜はじめにへ" xr:uid="{752A4760-8969-493F-9E09-AFFF654231EF}"/>
    <hyperlink ref="A1:E1" location="入力シート!Print_Area" display="＜入力シートへ" xr:uid="{E3D5A66D-2D8C-45B6-AD70-BDD68EACE99A}"/>
    <hyperlink ref="AE1:AL1" location="おわりに!Print_Area" display="おわりにへ＞" xr:uid="{015A7EEE-76CD-490C-BAE6-4BB314492B9A}"/>
  </hyperlinks>
  <printOptions horizontalCentered="1" verticalCentered="1"/>
  <pageMargins left="0.23622047244094491" right="0.23622047244094491" top="0.39370078740157483" bottom="0.19685039370078741" header="0.31496062992125984" footer="0.31496062992125984"/>
  <pageSetup paperSize="9" scale="76"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386B3DA-C518-4384-B1D8-4667CCE23258}">
            <xm:f>入力シート!$E$29="新規"</xm:f>
            <x14:dxf>
              <fill>
                <patternFill>
                  <bgColor theme="0" tint="-0.24994659260841701"/>
                </patternFill>
              </fill>
            </x14:dxf>
          </x14:cfRule>
          <xm:sqref>N29:AK30</xm:sqref>
        </x14:conditionalFormatting>
        <x14:conditionalFormatting xmlns:xm="http://schemas.microsoft.com/office/excel/2006/main">
          <x14:cfRule type="expression" priority="1" id="{65110DDA-94ED-499C-A634-42F6E6D85F96}">
            <xm:f>入力シート!$E$42="上記同様"</xm:f>
            <x14:dxf>
              <fill>
                <patternFill>
                  <bgColor theme="0" tint="-0.24994659260841701"/>
                </patternFill>
              </fill>
            </x14:dxf>
          </x14:cfRule>
          <xm:sqref>T43:AK51</xm:sqref>
        </x14:conditionalFormatting>
        <x14:conditionalFormatting xmlns:xm="http://schemas.microsoft.com/office/excel/2006/main">
          <x14:cfRule type="expression" priority="3" id="{E722DC62-F397-42A1-B66D-4915CC5628F7}">
            <xm:f>入力シート!$E$25="無"</xm:f>
            <x14:dxf>
              <fill>
                <patternFill>
                  <bgColor theme="0" tint="-0.24994659260841701"/>
                </patternFill>
              </fill>
            </x14:dxf>
          </x14:cfRule>
          <xm:sqref>Z54:AK54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DE3F-3969-4E02-B3B9-0B2067248709}">
  <sheetPr codeName="Sheet4">
    <pageSetUpPr fitToPage="1"/>
  </sheetPr>
  <dimension ref="A1:BV63"/>
  <sheetViews>
    <sheetView showGridLines="0" view="pageBreakPreview" zoomScale="80" zoomScaleNormal="70" zoomScaleSheetLayoutView="80" zoomScalePageLayoutView="55" workbookViewId="0">
      <pane ySplit="1" topLeftCell="A2" activePane="bottomLeft" state="frozen"/>
      <selection pane="bottomLeft" activeCell="R8" sqref="R8:AO8"/>
    </sheetView>
  </sheetViews>
  <sheetFormatPr defaultColWidth="9" defaultRowHeight="13.5" x14ac:dyDescent="0.15"/>
  <cols>
    <col min="1" max="16" width="2.625" style="445" customWidth="1"/>
    <col min="17" max="17" width="4.625" style="445" customWidth="1"/>
    <col min="18" max="37" width="2.625" style="445" customWidth="1"/>
    <col min="38" max="38" width="2.625" customWidth="1"/>
    <col min="39" max="47" width="2.625" style="445" customWidth="1"/>
    <col min="48" max="48" width="3.125" style="445" customWidth="1"/>
    <col min="49" max="62" width="2.625" style="445" customWidth="1"/>
    <col min="63" max="63" width="1.625" style="445" customWidth="1"/>
    <col min="64" max="68" width="9" style="445" customWidth="1"/>
    <col min="69" max="71" width="9" style="445" hidden="1" customWidth="1"/>
    <col min="72" max="16363" width="9" style="445"/>
    <col min="16364" max="16384" width="9" style="445" bestFit="1"/>
  </cols>
  <sheetData>
    <row r="1" spans="1:74" ht="20.25" thickBot="1" x14ac:dyDescent="0.2">
      <c r="A1" s="1016" t="s">
        <v>216</v>
      </c>
      <c r="B1" s="1016"/>
      <c r="C1" s="1016"/>
      <c r="D1" s="1016"/>
      <c r="E1" s="1016"/>
      <c r="F1" s="1111"/>
      <c r="G1" s="1111"/>
      <c r="H1" s="1111"/>
      <c r="I1" s="1111"/>
      <c r="J1" s="1111"/>
      <c r="K1" s="1111"/>
      <c r="L1" s="1111"/>
      <c r="M1" s="446" t="s">
        <v>217</v>
      </c>
      <c r="N1" s="25"/>
      <c r="O1" s="484"/>
      <c r="P1" s="484"/>
      <c r="Q1" s="2"/>
      <c r="R1" s="2"/>
      <c r="S1" s="2"/>
      <c r="T1" s="485"/>
      <c r="U1" s="485"/>
      <c r="V1" s="485"/>
      <c r="W1" s="485"/>
      <c r="X1" s="485"/>
      <c r="Y1" s="485"/>
      <c r="Z1" s="447"/>
      <c r="AA1" s="447"/>
      <c r="AB1" s="447"/>
      <c r="AC1" s="2"/>
      <c r="AD1" s="448"/>
      <c r="AE1" s="486"/>
      <c r="AF1" s="448"/>
      <c r="AG1" s="448"/>
      <c r="AH1" s="6"/>
      <c r="AI1" s="6"/>
      <c r="AJ1" s="2"/>
      <c r="AK1" s="487"/>
      <c r="AL1" s="487"/>
      <c r="AM1" s="487"/>
      <c r="AN1" s="487"/>
      <c r="AO1" s="2"/>
      <c r="AP1" s="2"/>
      <c r="AQ1" s="447"/>
      <c r="AR1" s="1032" t="s">
        <v>218</v>
      </c>
      <c r="AS1" s="1032"/>
      <c r="AT1" s="1032"/>
      <c r="AU1" s="1032"/>
      <c r="AV1" s="1032"/>
      <c r="AW1" s="1032"/>
      <c r="AX1" s="1032"/>
      <c r="AY1" s="1032"/>
    </row>
    <row r="2" spans="1:74" ht="13.5" customHeight="1" thickTop="1" x14ac:dyDescent="0.15">
      <c r="A2" s="458"/>
      <c r="B2" s="1094" t="s">
        <v>885</v>
      </c>
      <c r="C2" s="1094"/>
      <c r="D2" s="1094"/>
      <c r="E2" s="1094"/>
      <c r="F2" s="1094"/>
      <c r="G2" s="1094"/>
      <c r="H2" s="1094"/>
      <c r="I2" s="1094"/>
      <c r="J2" s="1096">
        <f>+はじめに!R2</f>
        <v>45758</v>
      </c>
      <c r="K2" s="1096"/>
      <c r="L2" s="1096"/>
      <c r="M2" s="1096"/>
      <c r="N2" s="1096"/>
      <c r="O2" s="1096"/>
      <c r="P2" s="876"/>
      <c r="Q2" s="876"/>
      <c r="R2" s="876"/>
      <c r="S2" s="876"/>
      <c r="T2" s="876"/>
      <c r="U2" s="876"/>
      <c r="V2" s="876"/>
      <c r="W2" s="87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1112" t="s">
        <v>253</v>
      </c>
      <c r="AV2" s="1112"/>
      <c r="AW2" s="456"/>
      <c r="AX2" s="456"/>
      <c r="AY2" s="456"/>
      <c r="AZ2" s="456"/>
      <c r="BA2" s="456"/>
      <c r="BB2" s="456"/>
      <c r="BC2" s="488"/>
      <c r="BD2" s="488"/>
      <c r="BE2" s="488"/>
      <c r="BF2" s="488"/>
      <c r="BG2" s="488"/>
      <c r="BH2" s="488"/>
      <c r="BI2" s="488"/>
      <c r="BJ2" s="457"/>
      <c r="BL2" s="484"/>
    </row>
    <row r="3" spans="1:74" ht="13.5" customHeight="1" thickBot="1" x14ac:dyDescent="0.2">
      <c r="A3" s="458"/>
      <c r="B3" s="1095"/>
      <c r="C3" s="1095"/>
      <c r="D3" s="1095"/>
      <c r="E3" s="1095"/>
      <c r="F3" s="1095"/>
      <c r="G3" s="1095"/>
      <c r="H3" s="1095"/>
      <c r="I3" s="1095"/>
      <c r="J3" s="1097"/>
      <c r="K3" s="1097"/>
      <c r="L3" s="1097"/>
      <c r="M3" s="1097"/>
      <c r="N3" s="1097"/>
      <c r="O3" s="1097"/>
      <c r="P3" s="877"/>
      <c r="Q3" s="877"/>
      <c r="R3" s="877"/>
      <c r="S3" s="877"/>
      <c r="T3" s="877"/>
      <c r="U3" s="877"/>
      <c r="V3" s="877"/>
      <c r="W3" s="877"/>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65"/>
      <c r="AV3" s="465"/>
      <c r="AW3" s="456"/>
      <c r="AX3" s="456"/>
      <c r="AY3" s="456"/>
      <c r="AZ3" s="456"/>
      <c r="BA3" s="456"/>
      <c r="BB3" s="456"/>
      <c r="BC3" s="488"/>
      <c r="BD3" s="488"/>
      <c r="BE3" s="488"/>
      <c r="BF3" s="488"/>
      <c r="BG3" s="488"/>
      <c r="BH3" s="488"/>
      <c r="BI3" s="488"/>
      <c r="BJ3" s="457"/>
      <c r="BL3" s="484"/>
      <c r="BQ3"/>
      <c r="BR3"/>
      <c r="BS3"/>
    </row>
    <row r="4" spans="1:74" ht="13.5" customHeight="1" x14ac:dyDescent="0.15">
      <c r="A4" s="458"/>
      <c r="B4" s="489"/>
      <c r="C4" s="490"/>
      <c r="D4" s="490"/>
      <c r="E4" s="490"/>
      <c r="F4" s="490"/>
      <c r="G4" s="490"/>
      <c r="H4" s="490"/>
      <c r="I4" s="490"/>
      <c r="J4" s="490"/>
      <c r="K4" s="490"/>
      <c r="L4" s="490"/>
      <c r="M4" s="490"/>
      <c r="N4" s="490"/>
      <c r="O4" s="490"/>
      <c r="P4" s="490"/>
      <c r="Q4" s="490"/>
      <c r="R4" s="490"/>
      <c r="S4" s="490"/>
      <c r="T4" s="491"/>
      <c r="U4" s="491"/>
      <c r="V4" s="491"/>
      <c r="W4" s="491"/>
      <c r="X4" s="491"/>
      <c r="Y4" s="491"/>
      <c r="Z4" s="491"/>
      <c r="AA4" s="491"/>
      <c r="AB4" s="491"/>
      <c r="AC4" s="491"/>
      <c r="AD4" s="491"/>
      <c r="AE4" s="491"/>
      <c r="AF4" s="491"/>
      <c r="AG4" s="491"/>
      <c r="AH4" s="491"/>
      <c r="AI4" s="491"/>
      <c r="AJ4" s="490"/>
      <c r="AK4" s="490"/>
      <c r="AL4" s="490"/>
      <c r="AM4" s="490"/>
      <c r="AN4" s="490"/>
      <c r="AO4" s="492"/>
      <c r="AP4" s="1115" t="str">
        <f>IF(入力シート!E10="","",入力シート!E10)</f>
        <v/>
      </c>
      <c r="AQ4" s="1115"/>
      <c r="AR4" s="1115"/>
      <c r="AS4" s="1115"/>
      <c r="AT4" s="1115"/>
      <c r="AU4" s="1115"/>
      <c r="AV4" s="1115"/>
      <c r="AW4" s="1115"/>
      <c r="AX4" s="1116"/>
      <c r="AY4" s="456"/>
      <c r="AZ4" s="456"/>
      <c r="BA4" s="493"/>
      <c r="BB4" s="456"/>
      <c r="BC4" s="456"/>
      <c r="BD4" s="456"/>
      <c r="BE4" s="456"/>
      <c r="BF4" s="456"/>
      <c r="BG4" s="456"/>
      <c r="BH4" s="1110"/>
      <c r="BI4" s="1110"/>
      <c r="BJ4" s="457"/>
      <c r="BL4" s="484"/>
    </row>
    <row r="5" spans="1:74" ht="13.5" customHeight="1" x14ac:dyDescent="0.15">
      <c r="A5" s="458"/>
      <c r="B5" s="494"/>
      <c r="C5" s="495"/>
      <c r="D5" s="495"/>
      <c r="E5" s="495"/>
      <c r="F5" s="495"/>
      <c r="G5" s="495"/>
      <c r="H5" s="495"/>
      <c r="I5" s="495"/>
      <c r="J5" s="495"/>
      <c r="K5" s="495"/>
      <c r="L5" s="495"/>
      <c r="M5" s="495"/>
      <c r="N5" s="495"/>
      <c r="O5" s="495"/>
      <c r="P5" s="495"/>
      <c r="Q5" s="495"/>
      <c r="R5" s="495"/>
      <c r="S5" s="495"/>
      <c r="T5" s="1114" t="s">
        <v>254</v>
      </c>
      <c r="U5" s="1114"/>
      <c r="V5" s="1114"/>
      <c r="W5" s="1114"/>
      <c r="X5" s="1114"/>
      <c r="Y5" s="1114"/>
      <c r="Z5" s="1114"/>
      <c r="AA5" s="1114"/>
      <c r="AB5" s="1114"/>
      <c r="AC5" s="1114"/>
      <c r="AD5" s="1114"/>
      <c r="AE5" s="1114"/>
      <c r="AF5" s="1114"/>
      <c r="AG5" s="1114"/>
      <c r="AH5" s="495"/>
      <c r="AI5" s="495"/>
      <c r="AJ5" s="495"/>
      <c r="AK5" s="495"/>
      <c r="AL5" s="495"/>
      <c r="AM5" s="495"/>
      <c r="AN5" s="495"/>
      <c r="AO5" s="495"/>
      <c r="AP5" s="495"/>
      <c r="AQ5" s="495"/>
      <c r="AR5" s="495"/>
      <c r="AS5" s="495"/>
      <c r="AT5" s="495"/>
      <c r="AU5" s="495"/>
      <c r="AV5" s="495"/>
      <c r="AW5" s="495"/>
      <c r="AX5" s="496"/>
      <c r="AY5" s="495"/>
      <c r="AZ5" s="495"/>
      <c r="BA5" s="497"/>
      <c r="BB5" s="495"/>
      <c r="BC5" s="498"/>
      <c r="BD5" s="498"/>
      <c r="BE5" s="498"/>
      <c r="BF5" s="498"/>
      <c r="BG5" s="498"/>
      <c r="BH5" s="498"/>
      <c r="BI5" s="498"/>
      <c r="BJ5" s="498"/>
    </row>
    <row r="6" spans="1:74" ht="22.5" customHeight="1" x14ac:dyDescent="0.15">
      <c r="A6" s="458"/>
      <c r="B6" s="499"/>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8"/>
      <c r="AH6" s="458"/>
      <c r="AI6" s="458"/>
      <c r="AJ6" s="32" t="s">
        <v>255</v>
      </c>
      <c r="AK6" s="32"/>
      <c r="AL6" s="32"/>
      <c r="AM6" s="32"/>
      <c r="AN6" s="32"/>
      <c r="AO6" s="32"/>
      <c r="AP6" s="500"/>
      <c r="AQ6" s="1117" t="str">
        <f>IF(入力シート!E19="","",入力シート!E19)</f>
        <v/>
      </c>
      <c r="AR6" s="1117"/>
      <c r="AS6" s="1117"/>
      <c r="AT6" s="1117"/>
      <c r="AU6" s="1117"/>
      <c r="AV6" s="1117"/>
      <c r="AW6" s="1117"/>
      <c r="AX6" s="501"/>
      <c r="AY6" s="456"/>
      <c r="AZ6" s="458"/>
      <c r="BA6" s="502"/>
      <c r="BB6" s="502"/>
      <c r="BC6" s="503"/>
      <c r="BD6" s="503"/>
      <c r="BE6" s="503"/>
      <c r="BF6" s="503"/>
      <c r="BG6" s="503"/>
      <c r="BH6" s="503"/>
      <c r="BI6" s="503"/>
      <c r="BJ6" s="503"/>
      <c r="BL6" s="484"/>
    </row>
    <row r="7" spans="1:74" customFormat="1" ht="15" customHeight="1" x14ac:dyDescent="0.15">
      <c r="A7" s="458"/>
      <c r="B7" s="499" t="s">
        <v>256</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504"/>
      <c r="AY7" s="456"/>
      <c r="AZ7" s="456"/>
      <c r="BA7" s="456"/>
      <c r="BB7" s="456"/>
      <c r="BC7" s="488"/>
      <c r="BD7" s="488"/>
      <c r="BE7" s="488"/>
      <c r="BF7" s="488"/>
      <c r="BG7" s="488"/>
      <c r="BH7" s="488"/>
      <c r="BI7" s="488"/>
      <c r="BJ7" s="488"/>
      <c r="BQ7" t="s">
        <v>257</v>
      </c>
      <c r="BR7" t="s">
        <v>258</v>
      </c>
      <c r="BS7" t="s">
        <v>257</v>
      </c>
    </row>
    <row r="8" spans="1:74" customFormat="1" ht="22.5" customHeight="1" x14ac:dyDescent="0.15">
      <c r="A8" s="458"/>
      <c r="B8" s="499"/>
      <c r="C8" s="1063" t="s">
        <v>259</v>
      </c>
      <c r="D8" s="1063"/>
      <c r="E8" s="1063"/>
      <c r="F8" s="1063"/>
      <c r="G8" s="1063"/>
      <c r="H8" s="1063"/>
      <c r="I8" s="1063"/>
      <c r="J8" s="1063"/>
      <c r="K8" s="1063"/>
      <c r="L8" s="1063"/>
      <c r="M8" s="1063"/>
      <c r="N8" s="1063"/>
      <c r="O8" s="1063"/>
      <c r="P8" s="1063"/>
      <c r="Q8" s="1063"/>
      <c r="R8" s="1131" t="str">
        <f>IF(入力シート!E56="","",入力シート!E56)</f>
        <v/>
      </c>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506"/>
      <c r="AQ8" s="507"/>
      <c r="AR8" s="508"/>
      <c r="AS8" s="508"/>
      <c r="AT8" s="508"/>
      <c r="AU8" s="508"/>
      <c r="AV8" s="508"/>
      <c r="AW8" s="508"/>
      <c r="AX8" s="509"/>
      <c r="AY8" s="510"/>
      <c r="AZ8" s="510"/>
      <c r="BA8" s="510"/>
      <c r="BB8" s="510"/>
      <c r="BC8" s="511"/>
      <c r="BD8" s="511"/>
      <c r="BE8" s="511"/>
      <c r="BF8" s="511"/>
      <c r="BG8" s="511"/>
      <c r="BQ8">
        <v>1</v>
      </c>
      <c r="BR8">
        <f>COUNTA(R8)</f>
        <v>1</v>
      </c>
      <c r="BS8">
        <f>BQ8-BR8</f>
        <v>0</v>
      </c>
    </row>
    <row r="9" spans="1:74" customFormat="1" ht="22.5" customHeight="1" x14ac:dyDescent="0.15">
      <c r="A9" s="458"/>
      <c r="B9" s="499"/>
      <c r="C9" s="1063" t="s">
        <v>260</v>
      </c>
      <c r="D9" s="1063"/>
      <c r="E9" s="1063"/>
      <c r="F9" s="1063"/>
      <c r="G9" s="1063"/>
      <c r="H9" s="1063"/>
      <c r="I9" s="1063"/>
      <c r="J9" s="1063"/>
      <c r="K9" s="1063"/>
      <c r="L9" s="1063"/>
      <c r="M9" s="1063"/>
      <c r="N9" s="1063"/>
      <c r="O9" s="1063"/>
      <c r="P9" s="1063"/>
      <c r="Q9" s="1063"/>
      <c r="R9" s="1131" t="str">
        <f>IF(入力シート!E57="","",入力シート!E57)</f>
        <v/>
      </c>
      <c r="S9" s="1132"/>
      <c r="T9" s="1132"/>
      <c r="U9" s="1132"/>
      <c r="V9" s="1132"/>
      <c r="W9" s="1132"/>
      <c r="X9" s="1132"/>
      <c r="Y9" s="1132"/>
      <c r="Z9" s="1132"/>
      <c r="AA9" s="1132"/>
      <c r="AB9" s="1132"/>
      <c r="AC9" s="1132"/>
      <c r="AD9" s="1132"/>
      <c r="AE9" s="1132"/>
      <c r="AF9" s="1132"/>
      <c r="AG9" s="1132"/>
      <c r="AH9" s="1132"/>
      <c r="AI9" s="1132"/>
      <c r="AJ9" s="1132"/>
      <c r="AK9" s="1132"/>
      <c r="AL9" s="1132"/>
      <c r="AM9" s="1132"/>
      <c r="AN9" s="1132"/>
      <c r="AO9" s="1133"/>
      <c r="AP9" s="472"/>
      <c r="AQ9" s="493"/>
      <c r="AR9" s="493"/>
      <c r="AS9" s="493"/>
      <c r="AT9" s="493"/>
      <c r="AU9" s="493"/>
      <c r="AV9" s="493"/>
      <c r="AW9" s="493"/>
      <c r="AX9" s="504"/>
      <c r="AY9" s="456"/>
      <c r="AZ9" s="456"/>
      <c r="BA9" s="456"/>
      <c r="BB9" s="456"/>
      <c r="BC9" s="488"/>
      <c r="BD9" s="488"/>
      <c r="BE9" s="488"/>
      <c r="BF9" s="488"/>
      <c r="BG9" s="488"/>
      <c r="BQ9">
        <v>1</v>
      </c>
      <c r="BR9">
        <f>COUNTA(R9)</f>
        <v>1</v>
      </c>
      <c r="BS9">
        <f>BQ9-BR9</f>
        <v>0</v>
      </c>
    </row>
    <row r="10" spans="1:74" customFormat="1" ht="22.5" customHeight="1" x14ac:dyDescent="0.15">
      <c r="A10" s="458"/>
      <c r="B10" s="499"/>
      <c r="C10" s="1063" t="s">
        <v>261</v>
      </c>
      <c r="D10" s="1063"/>
      <c r="E10" s="1063"/>
      <c r="F10" s="1063"/>
      <c r="G10" s="1063"/>
      <c r="H10" s="1063"/>
      <c r="I10" s="1063"/>
      <c r="J10" s="1063"/>
      <c r="K10" s="1063"/>
      <c r="L10" s="1063"/>
      <c r="M10" s="1063"/>
      <c r="N10" s="1063"/>
      <c r="O10" s="1063"/>
      <c r="P10" s="1063"/>
      <c r="Q10" s="1063"/>
      <c r="R10" s="1136" t="str">
        <f>IF(入力シート!E58="","",入力シート!E58)</f>
        <v/>
      </c>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8"/>
      <c r="AP10" s="506"/>
      <c r="AQ10" s="493"/>
      <c r="AR10" s="493"/>
      <c r="AS10" s="493"/>
      <c r="AT10" s="493"/>
      <c r="AU10" s="493"/>
      <c r="AV10" s="493"/>
      <c r="AW10" s="493"/>
      <c r="AX10" s="504"/>
      <c r="AY10" s="456"/>
      <c r="AZ10" s="456"/>
      <c r="BA10" s="456"/>
      <c r="BB10" s="456"/>
      <c r="BC10" s="488"/>
      <c r="BD10" s="488"/>
      <c r="BE10" s="488"/>
      <c r="BF10" s="488"/>
      <c r="BG10" s="488"/>
      <c r="BQ10">
        <v>1</v>
      </c>
      <c r="BR10">
        <f>COUNTA(R10)</f>
        <v>1</v>
      </c>
      <c r="BS10">
        <f>BQ10-BR10</f>
        <v>0</v>
      </c>
    </row>
    <row r="11" spans="1:74" customFormat="1" ht="22.5" customHeight="1" x14ac:dyDescent="0.15">
      <c r="A11" s="458"/>
      <c r="B11" s="499"/>
      <c r="C11" s="1076" t="s">
        <v>262</v>
      </c>
      <c r="D11" s="1076"/>
      <c r="E11" s="1076"/>
      <c r="F11" s="1076"/>
      <c r="G11" s="1076"/>
      <c r="H11" s="1076"/>
      <c r="I11" s="1076"/>
      <c r="J11" s="1076"/>
      <c r="K11" s="1076"/>
      <c r="L11" s="1076"/>
      <c r="M11" s="1076"/>
      <c r="N11" s="1076"/>
      <c r="O11" s="1076"/>
      <c r="P11" s="1076"/>
      <c r="Q11" s="1076"/>
      <c r="R11" s="961" t="s">
        <v>263</v>
      </c>
      <c r="S11" s="962"/>
      <c r="T11" s="962"/>
      <c r="U11" s="1134"/>
      <c r="V11" s="1134"/>
      <c r="W11" s="1134"/>
      <c r="X11" s="1134"/>
      <c r="Y11" s="1134"/>
      <c r="Z11" s="1134"/>
      <c r="AA11" s="1134"/>
      <c r="AB11" s="1134"/>
      <c r="AC11" s="1134"/>
      <c r="AD11" s="1134"/>
      <c r="AE11" s="1134"/>
      <c r="AF11" s="1134"/>
      <c r="AG11" s="1134"/>
      <c r="AH11" s="1134"/>
      <c r="AI11" s="1134"/>
      <c r="AJ11" s="1134"/>
      <c r="AK11" s="1134"/>
      <c r="AL11" s="1134"/>
      <c r="AM11" s="1134"/>
      <c r="AN11" s="1134"/>
      <c r="AO11" s="1135"/>
      <c r="AP11" s="512"/>
      <c r="AQ11" s="513"/>
      <c r="AR11" s="514"/>
      <c r="AS11" s="514"/>
      <c r="AT11" s="465"/>
      <c r="AU11" s="465"/>
      <c r="AV11" s="465"/>
      <c r="AW11" s="465"/>
      <c r="AX11" s="504"/>
      <c r="AY11" s="456"/>
      <c r="AZ11" s="456"/>
      <c r="BA11" s="456"/>
      <c r="BB11" s="456"/>
      <c r="BC11" s="488"/>
      <c r="BD11" s="488"/>
      <c r="BE11" s="488"/>
      <c r="BF11" s="488"/>
      <c r="BG11" s="488"/>
      <c r="BQ11">
        <v>1</v>
      </c>
      <c r="BR11">
        <f>IF(OR(U11="選択してください",U11=""),0,1)</f>
        <v>0</v>
      </c>
      <c r="BS11">
        <f>BQ11-BR11</f>
        <v>1</v>
      </c>
    </row>
    <row r="12" spans="1:74" customFormat="1" ht="22.5" customHeight="1" x14ac:dyDescent="0.15">
      <c r="A12" s="458"/>
      <c r="B12" s="499"/>
      <c r="C12" s="1076"/>
      <c r="D12" s="1076"/>
      <c r="E12" s="1076"/>
      <c r="F12" s="1076"/>
      <c r="G12" s="1076"/>
      <c r="H12" s="1076"/>
      <c r="I12" s="1076"/>
      <c r="J12" s="1076"/>
      <c r="K12" s="1076"/>
      <c r="L12" s="1076"/>
      <c r="M12" s="1076"/>
      <c r="N12" s="1076"/>
      <c r="O12" s="1076"/>
      <c r="P12" s="1076"/>
      <c r="Q12" s="1076"/>
      <c r="R12" s="1122" t="s">
        <v>264</v>
      </c>
      <c r="S12" s="1123"/>
      <c r="T12" s="1123"/>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5"/>
      <c r="AP12" s="1118"/>
      <c r="AQ12" s="1118"/>
      <c r="AR12" s="1119"/>
      <c r="AS12" s="1064" t="s">
        <v>265</v>
      </c>
      <c r="AT12" s="1063"/>
      <c r="AU12" s="457"/>
      <c r="AV12" s="457"/>
      <c r="AW12" s="457"/>
      <c r="AX12" s="504"/>
      <c r="AY12" s="456"/>
      <c r="AZ12" s="456"/>
      <c r="BA12" s="456"/>
      <c r="BB12" s="456"/>
      <c r="BC12" s="488"/>
      <c r="BD12" s="488"/>
      <c r="BE12" s="488"/>
      <c r="BF12" s="488"/>
      <c r="BG12" s="488"/>
      <c r="BV12" s="515"/>
    </row>
    <row r="13" spans="1:74" x14ac:dyDescent="0.15">
      <c r="A13" s="458"/>
      <c r="B13" s="499"/>
      <c r="C13" s="473" t="s">
        <v>266</v>
      </c>
      <c r="D13" s="473"/>
      <c r="E13" s="473"/>
      <c r="F13" s="473"/>
      <c r="G13" s="473"/>
      <c r="H13" s="473"/>
      <c r="I13" s="473"/>
      <c r="J13" s="473"/>
      <c r="K13" s="473"/>
      <c r="L13" s="473"/>
      <c r="M13" s="473"/>
      <c r="N13" s="473"/>
      <c r="O13" s="473"/>
      <c r="P13" s="473"/>
      <c r="Q13" s="473"/>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504"/>
      <c r="AY13" s="456"/>
      <c r="AZ13" s="456"/>
      <c r="BA13" s="456"/>
      <c r="BB13" s="456"/>
      <c r="BC13" s="488"/>
      <c r="BD13" s="488"/>
      <c r="BE13" s="488"/>
      <c r="BF13" s="488"/>
      <c r="BG13" s="488"/>
      <c r="BH13" s="488"/>
      <c r="BI13" s="488"/>
      <c r="BJ13" s="488"/>
      <c r="BL13" s="484"/>
      <c r="BQ13"/>
      <c r="BR13"/>
      <c r="BS13"/>
    </row>
    <row r="14" spans="1:74" customFormat="1" x14ac:dyDescent="0.15">
      <c r="A14" s="458"/>
      <c r="B14" s="499"/>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504"/>
      <c r="AY14" s="456"/>
      <c r="AZ14" s="456"/>
      <c r="BA14" s="456"/>
      <c r="BB14" s="456"/>
      <c r="BC14" s="488"/>
      <c r="BD14" s="488"/>
      <c r="BE14" s="488"/>
      <c r="BF14" s="488"/>
      <c r="BG14" s="488"/>
      <c r="BH14" s="488"/>
      <c r="BI14" s="488"/>
      <c r="BJ14" s="488"/>
    </row>
    <row r="15" spans="1:74" ht="15" customHeight="1" x14ac:dyDescent="0.15">
      <c r="A15" s="458"/>
      <c r="B15" s="499" t="s">
        <v>267</v>
      </c>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504"/>
      <c r="AY15" s="456"/>
      <c r="AZ15" s="456"/>
      <c r="BA15" s="456"/>
      <c r="BB15" s="456"/>
      <c r="BC15" s="488"/>
      <c r="BD15" s="488"/>
      <c r="BE15" s="488"/>
      <c r="BF15" s="488"/>
      <c r="BG15" s="488"/>
      <c r="BH15" s="488"/>
      <c r="BI15" s="488"/>
      <c r="BJ15" s="488"/>
    </row>
    <row r="16" spans="1:74" ht="22.5" customHeight="1" x14ac:dyDescent="0.15">
      <c r="A16" s="458"/>
      <c r="B16" s="499" t="s">
        <v>230</v>
      </c>
      <c r="C16" s="1063" t="s">
        <v>268</v>
      </c>
      <c r="D16" s="1063"/>
      <c r="E16" s="1063"/>
      <c r="F16" s="1063"/>
      <c r="G16" s="1063"/>
      <c r="H16" s="1063"/>
      <c r="I16" s="1063"/>
      <c r="J16" s="1063"/>
      <c r="K16" s="1063"/>
      <c r="L16" s="1063"/>
      <c r="M16" s="1063"/>
      <c r="N16" s="1063"/>
      <c r="O16" s="1063"/>
      <c r="P16" s="1063"/>
      <c r="Q16" s="1063"/>
      <c r="R16" s="1121">
        <v>6</v>
      </c>
      <c r="S16" s="1080"/>
      <c r="T16" s="1080"/>
      <c r="U16" s="1080"/>
      <c r="V16" s="1080"/>
      <c r="W16" s="1080"/>
      <c r="X16" s="1080"/>
      <c r="Y16" s="1080"/>
      <c r="Z16" s="1080"/>
      <c r="AA16" s="1080"/>
      <c r="AB16" s="1080"/>
      <c r="AC16" s="1080"/>
      <c r="AD16" s="1080"/>
      <c r="AE16" s="1080"/>
      <c r="AF16" s="1080"/>
      <c r="AG16" s="1080"/>
      <c r="AH16" s="1080"/>
      <c r="AI16" s="1080"/>
      <c r="AJ16" s="1080"/>
      <c r="AK16" s="1080"/>
      <c r="AL16" s="1129" t="s">
        <v>140</v>
      </c>
      <c r="AM16" s="1129"/>
      <c r="AN16" s="1129"/>
      <c r="AO16" s="1130"/>
      <c r="AP16" s="506"/>
      <c r="AQ16" s="1113"/>
      <c r="AR16" s="1113"/>
      <c r="AS16" s="1113"/>
      <c r="AT16" s="1113"/>
      <c r="AU16" s="1113"/>
      <c r="AV16" s="1113"/>
      <c r="AW16" s="1113"/>
      <c r="AX16" s="517"/>
      <c r="AY16" s="474"/>
      <c r="AZ16" s="474"/>
      <c r="BA16" s="474"/>
      <c r="BB16" s="474"/>
      <c r="BC16" s="518"/>
      <c r="BD16" s="518"/>
      <c r="BE16" s="518"/>
      <c r="BF16" s="518"/>
      <c r="BG16" s="518"/>
      <c r="BH16" s="518"/>
      <c r="BI16" s="518"/>
      <c r="BJ16" s="518"/>
    </row>
    <row r="17" spans="1:71" ht="22.5" customHeight="1" x14ac:dyDescent="0.15">
      <c r="A17" s="458"/>
      <c r="B17" s="499"/>
      <c r="C17" s="1109" t="s">
        <v>269</v>
      </c>
      <c r="D17" s="1110"/>
      <c r="E17" s="1110"/>
      <c r="F17" s="1110"/>
      <c r="G17" s="1110"/>
      <c r="H17" s="1110"/>
      <c r="I17" s="1110"/>
      <c r="J17" s="1110"/>
      <c r="K17" s="1110"/>
      <c r="L17" s="1110"/>
      <c r="M17" s="1110"/>
      <c r="N17" s="1110"/>
      <c r="O17" s="1110"/>
      <c r="P17" s="1110"/>
      <c r="Q17" s="1110"/>
      <c r="R17" s="1120" t="str">
        <f>IF(入力シート!E59="","",IF(入力シート!E59="選択してください","",入力シート!E59))</f>
        <v/>
      </c>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456"/>
      <c r="AQ17" s="1113"/>
      <c r="AR17" s="1113"/>
      <c r="AS17" s="1113"/>
      <c r="AT17" s="1113"/>
      <c r="AU17" s="1113"/>
      <c r="AV17" s="1113"/>
      <c r="AW17" s="1113"/>
      <c r="AX17" s="517"/>
      <c r="AY17" s="1113"/>
      <c r="AZ17" s="1113"/>
      <c r="BA17" s="1113"/>
      <c r="BB17" s="1113"/>
      <c r="BC17" s="519"/>
      <c r="BD17" s="518"/>
      <c r="BE17" s="518"/>
      <c r="BF17" s="518"/>
      <c r="BG17" s="518"/>
      <c r="BH17" s="518"/>
      <c r="BI17" s="518"/>
      <c r="BJ17" s="518"/>
      <c r="BQ17" s="445">
        <v>1</v>
      </c>
      <c r="BR17" s="445">
        <f>IF(OR(R17="選択してください",R17=""),0,1)</f>
        <v>0</v>
      </c>
      <c r="BS17" s="445">
        <f>BQ17-BR17</f>
        <v>1</v>
      </c>
    </row>
    <row r="18" spans="1:71" ht="22.5" customHeight="1" x14ac:dyDescent="0.15">
      <c r="A18" s="458"/>
      <c r="B18" s="499"/>
      <c r="C18" s="506"/>
      <c r="D18" s="472"/>
      <c r="E18" s="472"/>
      <c r="F18" s="472"/>
      <c r="G18" s="1105" t="s">
        <v>137</v>
      </c>
      <c r="H18" s="1106"/>
      <c r="I18" s="1106"/>
      <c r="J18" s="1106"/>
      <c r="K18" s="1106"/>
      <c r="L18" s="1106"/>
      <c r="M18" s="1106"/>
      <c r="N18" s="1106"/>
      <c r="O18" s="1106"/>
      <c r="P18" s="1106"/>
      <c r="Q18" s="1106"/>
      <c r="R18" s="1019" t="str">
        <f>IF(入力シート!E60="","",IF(入力シート!E60="選択してください","",入力シート!E60))</f>
        <v/>
      </c>
      <c r="S18" s="1128"/>
      <c r="T18" s="1128"/>
      <c r="U18" s="1128"/>
      <c r="V18" s="1128"/>
      <c r="W18" s="1128"/>
      <c r="X18" s="1128"/>
      <c r="Y18" s="1128"/>
      <c r="Z18" s="1128"/>
      <c r="AA18" s="1128"/>
      <c r="AB18" s="1128"/>
      <c r="AC18" s="1128"/>
      <c r="AD18" s="1128"/>
      <c r="AE18" s="1128"/>
      <c r="AF18" s="1128"/>
      <c r="AG18" s="1128"/>
      <c r="AH18" s="1128"/>
      <c r="AI18" s="1128"/>
      <c r="AJ18" s="1128"/>
      <c r="AK18" s="1128"/>
      <c r="AL18" s="1128"/>
      <c r="AM18" s="1128"/>
      <c r="AN18" s="1128"/>
      <c r="AO18" s="1128"/>
      <c r="AP18" s="1126" t="str">
        <f>IF(入力シート!E61="","",入力シート!E61)</f>
        <v/>
      </c>
      <c r="AQ18" s="1126"/>
      <c r="AR18" s="1127"/>
      <c r="AS18" s="1048" t="s">
        <v>140</v>
      </c>
      <c r="AT18" s="1064"/>
      <c r="AU18" s="465"/>
      <c r="AV18" s="465"/>
      <c r="AW18" s="465"/>
      <c r="AX18" s="504"/>
      <c r="AY18" s="456"/>
      <c r="AZ18" s="456"/>
      <c r="BA18" s="456"/>
      <c r="BB18" s="456"/>
      <c r="BC18" s="488"/>
      <c r="BD18" s="488"/>
      <c r="BE18" s="488"/>
      <c r="BF18" s="488"/>
      <c r="BG18" s="488"/>
      <c r="BH18" s="488"/>
      <c r="BI18" s="488"/>
      <c r="BJ18" s="488"/>
      <c r="BQ18" s="445">
        <f>IF(R17="有",IF(R18="予備電源",2,1),0)</f>
        <v>0</v>
      </c>
      <c r="BR18" s="445">
        <f>IF(OR(R18="選択してください",R18=""),0,1)+COUNTA(AP18)</f>
        <v>1</v>
      </c>
      <c r="BS18" s="445">
        <f>BQ18-BR18</f>
        <v>-1</v>
      </c>
    </row>
    <row r="19" spans="1:71" ht="22.5" customHeight="1" x14ac:dyDescent="0.15">
      <c r="A19" s="458"/>
      <c r="B19" s="499"/>
      <c r="C19" s="521"/>
      <c r="D19" s="522"/>
      <c r="E19" s="522"/>
      <c r="F19" s="522"/>
      <c r="G19" s="1107" t="s">
        <v>270</v>
      </c>
      <c r="H19" s="1108"/>
      <c r="I19" s="1108"/>
      <c r="J19" s="1108"/>
      <c r="K19" s="1108"/>
      <c r="L19" s="1108"/>
      <c r="M19" s="1108"/>
      <c r="N19" s="1108"/>
      <c r="O19" s="1108"/>
      <c r="P19" s="1108"/>
      <c r="Q19" s="1108"/>
      <c r="R19" s="1141" t="str">
        <f>IF(入力シート!E62="","",入力シート!E62)</f>
        <v/>
      </c>
      <c r="S19" s="1142"/>
      <c r="T19" s="1142"/>
      <c r="U19" s="1142"/>
      <c r="V19" s="1142"/>
      <c r="W19" s="1142"/>
      <c r="X19" s="1142"/>
      <c r="Y19" s="1142"/>
      <c r="Z19" s="1142"/>
      <c r="AA19" s="1142"/>
      <c r="AB19" s="1142"/>
      <c r="AC19" s="1142"/>
      <c r="AD19" s="1142"/>
      <c r="AE19" s="1142"/>
      <c r="AF19" s="1142"/>
      <c r="AG19" s="1142"/>
      <c r="AH19" s="1142"/>
      <c r="AI19" s="1142"/>
      <c r="AJ19" s="1142"/>
      <c r="AK19" s="1142"/>
      <c r="AL19" s="1139" t="s">
        <v>142</v>
      </c>
      <c r="AM19" s="1139"/>
      <c r="AN19" s="1139"/>
      <c r="AO19" s="1140"/>
      <c r="AP19" s="523"/>
      <c r="AQ19" s="1110"/>
      <c r="AR19" s="1110"/>
      <c r="AS19" s="1110"/>
      <c r="AT19" s="1110"/>
      <c r="AU19" s="1110"/>
      <c r="AV19" s="1110"/>
      <c r="AW19" s="1110"/>
      <c r="AX19" s="504"/>
      <c r="AY19" s="456"/>
      <c r="AZ19" s="456"/>
      <c r="BA19" s="456"/>
      <c r="BB19" s="456"/>
      <c r="BC19" s="488"/>
      <c r="BD19" s="488"/>
      <c r="BE19" s="488"/>
      <c r="BF19" s="488"/>
      <c r="BG19" s="488"/>
      <c r="BH19" s="488"/>
      <c r="BI19" s="488"/>
      <c r="BJ19" s="488"/>
      <c r="BQ19" s="445">
        <f>IF(R17="有",1,0)</f>
        <v>0</v>
      </c>
      <c r="BR19" s="445">
        <f>COUNTA(R19)</f>
        <v>1</v>
      </c>
      <c r="BS19" s="445">
        <f>BQ19-BR19</f>
        <v>-1</v>
      </c>
    </row>
    <row r="20" spans="1:71" ht="16.5" customHeight="1" x14ac:dyDescent="0.15">
      <c r="A20" s="458"/>
      <c r="B20" s="499"/>
      <c r="C20" s="524" t="s">
        <v>271</v>
      </c>
      <c r="D20" s="524"/>
      <c r="E20" s="524"/>
      <c r="F20" s="524"/>
      <c r="G20" s="524"/>
      <c r="H20" s="524"/>
      <c r="I20" s="524"/>
      <c r="J20" s="524"/>
      <c r="K20" s="524"/>
      <c r="L20" s="524"/>
      <c r="M20" s="524"/>
      <c r="N20" s="524"/>
      <c r="O20" s="524"/>
      <c r="P20" s="524"/>
      <c r="Q20" s="524"/>
      <c r="R20" s="502"/>
      <c r="S20" s="502"/>
      <c r="T20" s="465"/>
      <c r="U20" s="465"/>
      <c r="V20" s="465"/>
      <c r="W20" s="465"/>
      <c r="X20" s="465"/>
      <c r="Y20" s="465"/>
      <c r="Z20" s="465"/>
      <c r="AA20" s="465"/>
      <c r="AB20" s="465"/>
      <c r="AC20" s="465"/>
      <c r="AD20" s="465"/>
      <c r="AE20" s="465"/>
      <c r="AF20" s="465"/>
      <c r="AG20" s="456"/>
      <c r="AH20" s="456"/>
      <c r="AI20" s="456"/>
      <c r="AJ20" s="456"/>
      <c r="AK20" s="456"/>
      <c r="AL20" s="456"/>
      <c r="AM20" s="456"/>
      <c r="AN20" s="456"/>
      <c r="AO20" s="456"/>
      <c r="AP20" s="456"/>
      <c r="AQ20" s="456"/>
      <c r="AR20" s="456"/>
      <c r="AS20" s="456"/>
      <c r="AT20" s="456"/>
      <c r="AU20" s="456"/>
      <c r="AV20" s="456"/>
      <c r="AW20" s="456"/>
      <c r="AX20" s="504"/>
      <c r="AY20" s="456"/>
      <c r="AZ20" s="456"/>
      <c r="BA20" s="456"/>
      <c r="BB20" s="456"/>
      <c r="BC20" s="488"/>
      <c r="BD20" s="488"/>
      <c r="BE20" s="488"/>
      <c r="BF20" s="488"/>
      <c r="BG20" s="488"/>
      <c r="BH20" s="488"/>
      <c r="BI20" s="488"/>
      <c r="BJ20" s="488"/>
    </row>
    <row r="21" spans="1:71" ht="12.95" customHeight="1" x14ac:dyDescent="0.15">
      <c r="A21" s="458"/>
      <c r="B21" s="499"/>
      <c r="C21" s="456"/>
      <c r="D21" s="456"/>
      <c r="E21" s="456"/>
      <c r="F21" s="456"/>
      <c r="G21" s="456"/>
      <c r="H21" s="456"/>
      <c r="I21" s="456"/>
      <c r="J21" s="456"/>
      <c r="K21" s="456"/>
      <c r="L21" s="456"/>
      <c r="M21" s="456"/>
      <c r="N21" s="456"/>
      <c r="O21" s="456"/>
      <c r="P21" s="456"/>
      <c r="Q21" s="456"/>
      <c r="R21" s="502"/>
      <c r="S21" s="502"/>
      <c r="T21" s="465"/>
      <c r="U21" s="465"/>
      <c r="V21" s="465"/>
      <c r="W21" s="465"/>
      <c r="X21" s="465"/>
      <c r="Y21" s="465"/>
      <c r="Z21" s="465"/>
      <c r="AA21" s="465"/>
      <c r="AB21" s="465"/>
      <c r="AC21" s="465"/>
      <c r="AD21" s="465"/>
      <c r="AE21" s="465"/>
      <c r="AF21" s="465"/>
      <c r="AG21" s="456"/>
      <c r="AH21" s="456"/>
      <c r="AI21" s="456"/>
      <c r="AJ21" s="456"/>
      <c r="AK21" s="456"/>
      <c r="AL21" s="456"/>
      <c r="AM21" s="456"/>
      <c r="AN21" s="456"/>
      <c r="AO21" s="456"/>
      <c r="AP21" s="456"/>
      <c r="AQ21" s="456"/>
      <c r="AR21" s="456"/>
      <c r="AS21" s="456"/>
      <c r="AT21" s="456"/>
      <c r="AU21" s="456"/>
      <c r="AV21" s="456"/>
      <c r="AW21" s="456"/>
      <c r="AX21" s="504"/>
      <c r="AY21" s="456"/>
      <c r="AZ21" s="456"/>
      <c r="BA21" s="456"/>
      <c r="BB21" s="456"/>
      <c r="BC21" s="488"/>
      <c r="BD21" s="488"/>
      <c r="BE21" s="488"/>
      <c r="BF21" s="488"/>
      <c r="BG21" s="488"/>
      <c r="BH21" s="488"/>
      <c r="BI21" s="488"/>
      <c r="BJ21" s="488"/>
    </row>
    <row r="22" spans="1:71" ht="15" customHeight="1" x14ac:dyDescent="0.15">
      <c r="A22" s="458"/>
      <c r="B22" s="499" t="s">
        <v>272</v>
      </c>
      <c r="C22" s="456"/>
      <c r="D22" s="456"/>
      <c r="E22" s="456"/>
      <c r="F22" s="456"/>
      <c r="G22" s="456"/>
      <c r="H22" s="456"/>
      <c r="I22" s="456"/>
      <c r="J22" s="456"/>
      <c r="K22" s="456"/>
      <c r="L22" s="456"/>
      <c r="M22" s="456"/>
      <c r="N22" s="456"/>
      <c r="O22" s="456"/>
      <c r="P22" s="456"/>
      <c r="Q22" s="456"/>
      <c r="R22" s="502"/>
      <c r="S22" s="502"/>
      <c r="T22" s="465"/>
      <c r="U22" s="465"/>
      <c r="V22" s="465"/>
      <c r="W22" s="465"/>
      <c r="X22" s="465"/>
      <c r="Y22" s="465"/>
      <c r="Z22" s="465"/>
      <c r="AA22" s="465"/>
      <c r="AB22" s="465"/>
      <c r="AC22" s="465"/>
      <c r="AD22" s="465"/>
      <c r="AE22" s="465"/>
      <c r="AF22" s="465"/>
      <c r="AG22" s="456"/>
      <c r="AH22" s="456"/>
      <c r="AI22" s="456"/>
      <c r="AJ22" s="456"/>
      <c r="AK22" s="456"/>
      <c r="AL22" s="456"/>
      <c r="AM22" s="456"/>
      <c r="AN22" s="456"/>
      <c r="AO22" s="456"/>
      <c r="AP22" s="456"/>
      <c r="AQ22" s="456"/>
      <c r="AR22" s="456"/>
      <c r="AS22" s="456"/>
      <c r="AT22" s="456"/>
      <c r="AU22" s="456"/>
      <c r="AV22" s="456"/>
      <c r="AW22" s="456"/>
      <c r="AX22" s="504"/>
      <c r="AY22" s="456"/>
      <c r="AZ22" s="456"/>
      <c r="BA22" s="456"/>
      <c r="BB22" s="456"/>
      <c r="BC22" s="488"/>
      <c r="BD22" s="488"/>
      <c r="BE22" s="488"/>
      <c r="BF22" s="488"/>
      <c r="BG22" s="488"/>
      <c r="BH22" s="488"/>
      <c r="BI22" s="488"/>
      <c r="BJ22" s="488"/>
    </row>
    <row r="23" spans="1:71" ht="17.45" customHeight="1" x14ac:dyDescent="0.15">
      <c r="A23" s="458"/>
      <c r="B23" s="499"/>
      <c r="C23" s="1104" t="s">
        <v>273</v>
      </c>
      <c r="D23" s="1104"/>
      <c r="E23" s="1104"/>
      <c r="F23" s="1104"/>
      <c r="G23" s="1104"/>
      <c r="H23" s="1104"/>
      <c r="I23" s="1104"/>
      <c r="J23" s="1104"/>
      <c r="K23" s="1104"/>
      <c r="L23" s="1104"/>
      <c r="M23" s="1104"/>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456"/>
      <c r="AQ23" s="456"/>
      <c r="AR23" s="458"/>
      <c r="AS23" s="456"/>
      <c r="AT23" s="456"/>
      <c r="AU23" s="456"/>
      <c r="AV23" s="456"/>
      <c r="AW23" s="456"/>
      <c r="AX23" s="504"/>
      <c r="AY23" s="456"/>
      <c r="AZ23" s="456"/>
      <c r="BA23" s="456"/>
      <c r="BB23" s="456"/>
      <c r="BC23" s="488"/>
      <c r="BD23" s="488"/>
      <c r="BE23" s="488"/>
      <c r="BF23" s="488"/>
      <c r="BG23" s="488"/>
      <c r="BH23" s="488"/>
      <c r="BI23" s="488"/>
      <c r="BJ23" s="488"/>
      <c r="BM23" s="813"/>
    </row>
    <row r="24" spans="1:71" ht="17.45" customHeight="1" x14ac:dyDescent="0.15">
      <c r="A24" s="458"/>
      <c r="B24" s="499"/>
      <c r="C24" s="1104"/>
      <c r="D24" s="1104"/>
      <c r="E24" s="1104"/>
      <c r="F24" s="1104"/>
      <c r="G24" s="1104"/>
      <c r="H24" s="1104"/>
      <c r="I24" s="1104"/>
      <c r="J24" s="1104"/>
      <c r="K24" s="1104"/>
      <c r="L24" s="1104"/>
      <c r="M24" s="1104"/>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456"/>
      <c r="AQ24" s="456"/>
      <c r="AR24" s="456"/>
      <c r="AS24" s="456"/>
      <c r="AT24" s="456"/>
      <c r="AU24" s="456"/>
      <c r="AV24" s="456"/>
      <c r="AW24" s="456"/>
      <c r="AX24" s="504"/>
      <c r="AY24" s="456"/>
      <c r="AZ24" s="456"/>
      <c r="BA24" s="456"/>
      <c r="BB24" s="456"/>
      <c r="BC24" s="488"/>
      <c r="BD24" s="488"/>
      <c r="BE24" s="488"/>
      <c r="BF24" s="488"/>
      <c r="BG24" s="488"/>
      <c r="BH24" s="488"/>
      <c r="BI24" s="488"/>
      <c r="BJ24" s="488"/>
    </row>
    <row r="25" spans="1:71" ht="17.45" customHeight="1" x14ac:dyDescent="0.15">
      <c r="A25" s="458"/>
      <c r="B25" s="499"/>
      <c r="C25" s="1104"/>
      <c r="D25" s="1104"/>
      <c r="E25" s="1104"/>
      <c r="F25" s="1104"/>
      <c r="G25" s="1104"/>
      <c r="H25" s="1104"/>
      <c r="I25" s="1104"/>
      <c r="J25" s="1104"/>
      <c r="K25" s="1104"/>
      <c r="L25" s="1104"/>
      <c r="M25" s="1104"/>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456"/>
      <c r="AQ25" s="456"/>
      <c r="AR25" s="456"/>
      <c r="AS25" s="456"/>
      <c r="AT25" s="456"/>
      <c r="AU25" s="456"/>
      <c r="AV25" s="456"/>
      <c r="AW25" s="456"/>
      <c r="AX25" s="504"/>
      <c r="AY25" s="456"/>
      <c r="AZ25" s="456"/>
      <c r="BA25" s="456"/>
      <c r="BB25" s="456"/>
      <c r="BC25" s="488"/>
      <c r="BD25" s="488"/>
      <c r="BE25" s="488"/>
      <c r="BF25" s="488"/>
      <c r="BG25" s="488"/>
      <c r="BH25" s="488"/>
      <c r="BI25" s="488"/>
      <c r="BJ25" s="488"/>
    </row>
    <row r="26" spans="1:71" ht="17.45" customHeight="1" x14ac:dyDescent="0.15">
      <c r="A26" s="458"/>
      <c r="B26" s="499"/>
      <c r="C26" s="1104"/>
      <c r="D26" s="1104"/>
      <c r="E26" s="1104"/>
      <c r="F26" s="1104"/>
      <c r="G26" s="1104"/>
      <c r="H26" s="1104"/>
      <c r="I26" s="1104"/>
      <c r="J26" s="1104"/>
      <c r="K26" s="1104"/>
      <c r="L26" s="1104"/>
      <c r="M26" s="1104"/>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456"/>
      <c r="AQ26" s="456"/>
      <c r="AR26" s="456"/>
      <c r="AS26" s="456"/>
      <c r="AT26" s="456"/>
      <c r="AU26" s="456"/>
      <c r="AV26" s="456"/>
      <c r="AW26" s="456"/>
      <c r="AX26" s="504"/>
      <c r="AY26" s="456"/>
      <c r="AZ26" s="456"/>
      <c r="BA26" s="456"/>
      <c r="BB26" s="456"/>
      <c r="BC26" s="488"/>
      <c r="BD26" s="488"/>
      <c r="BE26" s="488"/>
      <c r="BF26" s="488"/>
      <c r="BG26" s="488"/>
      <c r="BH26" s="488"/>
      <c r="BI26" s="488"/>
      <c r="BJ26" s="488"/>
    </row>
    <row r="27" spans="1:71" ht="13.5" customHeight="1" x14ac:dyDescent="0.15">
      <c r="A27" s="458"/>
      <c r="B27" s="499"/>
      <c r="C27" s="456" t="s">
        <v>274</v>
      </c>
      <c r="D27" s="456"/>
      <c r="E27" s="456"/>
      <c r="F27" s="456"/>
      <c r="G27" s="456"/>
      <c r="H27" s="456"/>
      <c r="I27" s="456"/>
      <c r="J27" s="456"/>
      <c r="K27" s="456"/>
      <c r="L27" s="456"/>
      <c r="M27" s="456"/>
      <c r="N27" s="456"/>
      <c r="O27" s="456"/>
      <c r="P27" s="456"/>
      <c r="Q27" s="456"/>
      <c r="R27" s="502"/>
      <c r="S27" s="502"/>
      <c r="T27" s="465"/>
      <c r="U27" s="465"/>
      <c r="V27" s="465"/>
      <c r="W27" s="465"/>
      <c r="X27" s="465"/>
      <c r="Y27" s="465"/>
      <c r="Z27" s="465"/>
      <c r="AA27" s="465"/>
      <c r="AB27" s="465"/>
      <c r="AC27" s="465"/>
      <c r="AD27" s="465"/>
      <c r="AE27" s="465"/>
      <c r="AF27" s="465"/>
      <c r="AG27" s="456"/>
      <c r="AH27" s="456"/>
      <c r="AI27" s="456"/>
      <c r="AJ27" s="456"/>
      <c r="AK27" s="456"/>
      <c r="AL27" s="456"/>
      <c r="AM27" s="456"/>
      <c r="AN27" s="456"/>
      <c r="AO27" s="456"/>
      <c r="AP27" s="456"/>
      <c r="AQ27" s="456"/>
      <c r="AR27" s="456"/>
      <c r="AS27" s="456"/>
      <c r="AT27" s="456"/>
      <c r="AU27" s="456"/>
      <c r="AV27" s="456"/>
      <c r="AW27" s="456"/>
      <c r="AX27" s="504"/>
      <c r="AY27" s="456"/>
      <c r="AZ27" s="456"/>
      <c r="BA27" s="456"/>
      <c r="BB27" s="456"/>
      <c r="BC27" s="488"/>
      <c r="BD27" s="488"/>
      <c r="BE27" s="488"/>
      <c r="BF27" s="488"/>
      <c r="BG27" s="488"/>
      <c r="BH27" s="488"/>
      <c r="BI27" s="488"/>
      <c r="BJ27" s="488"/>
    </row>
    <row r="28" spans="1:71" ht="13.5" customHeight="1" x14ac:dyDescent="0.15">
      <c r="A28" s="458"/>
      <c r="B28" s="499"/>
      <c r="C28" s="456" t="s">
        <v>275</v>
      </c>
      <c r="D28" s="456"/>
      <c r="E28" s="456"/>
      <c r="F28" s="456"/>
      <c r="G28" s="456"/>
      <c r="H28" s="456"/>
      <c r="I28" s="456"/>
      <c r="J28" s="456"/>
      <c r="K28" s="456"/>
      <c r="L28" s="456"/>
      <c r="M28" s="456"/>
      <c r="N28" s="456"/>
      <c r="O28" s="456"/>
      <c r="P28" s="456"/>
      <c r="Q28" s="456"/>
      <c r="R28" s="502"/>
      <c r="S28" s="502"/>
      <c r="T28" s="465"/>
      <c r="U28" s="465"/>
      <c r="V28" s="465"/>
      <c r="W28" s="465"/>
      <c r="X28" s="465"/>
      <c r="Y28" s="465"/>
      <c r="Z28" s="465"/>
      <c r="AA28" s="465"/>
      <c r="AB28" s="525"/>
      <c r="AC28" s="465"/>
      <c r="AD28" s="465"/>
      <c r="AE28" s="465"/>
      <c r="AF28" s="465"/>
      <c r="AG28" s="456"/>
      <c r="AH28" s="456"/>
      <c r="AI28" s="456"/>
      <c r="AJ28" s="456"/>
      <c r="AK28" s="456"/>
      <c r="AL28" s="456"/>
      <c r="AM28" s="456"/>
      <c r="AN28" s="456"/>
      <c r="AO28" s="456"/>
      <c r="AP28" s="456"/>
      <c r="AQ28" s="456"/>
      <c r="AR28" s="456"/>
      <c r="AS28" s="456"/>
      <c r="AT28" s="456"/>
      <c r="AU28" s="456"/>
      <c r="AV28" s="456"/>
      <c r="AW28" s="456"/>
      <c r="AX28" s="504"/>
      <c r="AY28" s="456"/>
      <c r="AZ28" s="456"/>
      <c r="BA28" s="456"/>
      <c r="BB28" s="456"/>
      <c r="BC28" s="488"/>
      <c r="BD28" s="526"/>
      <c r="BE28" s="488"/>
      <c r="BF28" s="488"/>
      <c r="BG28" s="488"/>
      <c r="BH28" s="488"/>
      <c r="BI28" s="488"/>
      <c r="BJ28" s="488"/>
    </row>
    <row r="29" spans="1:71" ht="13.5" customHeight="1" x14ac:dyDescent="0.15">
      <c r="A29" s="458"/>
      <c r="B29" s="499"/>
      <c r="C29" s="456" t="s">
        <v>276</v>
      </c>
      <c r="D29" s="456"/>
      <c r="E29" s="456"/>
      <c r="F29" s="456"/>
      <c r="G29" s="456"/>
      <c r="H29" s="456"/>
      <c r="I29" s="456"/>
      <c r="J29" s="456"/>
      <c r="K29" s="456"/>
      <c r="L29" s="456"/>
      <c r="M29" s="456"/>
      <c r="N29" s="456"/>
      <c r="O29" s="456"/>
      <c r="P29" s="456"/>
      <c r="Q29" s="456"/>
      <c r="R29" s="502"/>
      <c r="S29" s="502"/>
      <c r="T29" s="465"/>
      <c r="U29" s="465"/>
      <c r="V29" s="465"/>
      <c r="W29" s="465"/>
      <c r="X29" s="465"/>
      <c r="Y29" s="465"/>
      <c r="Z29" s="465"/>
      <c r="AA29" s="465"/>
      <c r="AB29" s="465"/>
      <c r="AC29" s="465"/>
      <c r="AD29" s="465"/>
      <c r="AE29" s="465"/>
      <c r="AF29" s="465"/>
      <c r="AG29" s="456"/>
      <c r="AH29" s="456"/>
      <c r="AI29" s="456"/>
      <c r="AJ29" s="456"/>
      <c r="AK29" s="456"/>
      <c r="AL29" s="456"/>
      <c r="AM29" s="456"/>
      <c r="AN29" s="456"/>
      <c r="AO29" s="456"/>
      <c r="AP29" s="456"/>
      <c r="AQ29" s="456"/>
      <c r="AR29" s="456"/>
      <c r="AS29" s="456"/>
      <c r="AT29" s="456"/>
      <c r="AU29" s="456"/>
      <c r="AV29" s="456"/>
      <c r="AW29" s="456"/>
      <c r="AX29" s="504"/>
      <c r="AY29" s="456"/>
      <c r="AZ29" s="456"/>
      <c r="BA29" s="456"/>
      <c r="BB29" s="456"/>
      <c r="BC29" s="488"/>
      <c r="BD29" s="488"/>
      <c r="BE29" s="488"/>
      <c r="BF29" s="488"/>
      <c r="BG29" s="488"/>
      <c r="BH29" s="488"/>
      <c r="BI29" s="488"/>
      <c r="BJ29" s="488"/>
    </row>
    <row r="30" spans="1:71" customFormat="1" x14ac:dyDescent="0.15">
      <c r="A30" s="458"/>
      <c r="B30" s="499"/>
      <c r="C30" s="456" t="s">
        <v>277</v>
      </c>
      <c r="D30" s="456"/>
      <c r="E30" s="456"/>
      <c r="F30" s="456"/>
      <c r="G30" s="456"/>
      <c r="H30" s="456"/>
      <c r="I30" s="456"/>
      <c r="J30" s="456"/>
      <c r="K30" s="456"/>
      <c r="L30" s="456"/>
      <c r="M30" s="456"/>
      <c r="N30" s="456"/>
      <c r="O30" s="456"/>
      <c r="P30" s="456"/>
      <c r="Q30" s="456"/>
      <c r="R30" s="502"/>
      <c r="S30" s="502"/>
      <c r="T30" s="465"/>
      <c r="U30" s="465"/>
      <c r="V30" s="465"/>
      <c r="W30" s="465"/>
      <c r="X30" s="465"/>
      <c r="Y30" s="465"/>
      <c r="Z30" s="465"/>
      <c r="AA30" s="465"/>
      <c r="AB30" s="465"/>
      <c r="AC30" s="465"/>
      <c r="AD30" s="465"/>
      <c r="AE30" s="465"/>
      <c r="AF30" s="465"/>
      <c r="AG30" s="456"/>
      <c r="AH30" s="456"/>
      <c r="AI30" s="456"/>
      <c r="AJ30" s="456"/>
      <c r="AK30" s="456"/>
      <c r="AL30" s="456"/>
      <c r="AM30" s="456"/>
      <c r="AN30" s="456"/>
      <c r="AO30" s="456"/>
      <c r="AP30" s="456"/>
      <c r="AQ30" s="456"/>
      <c r="AR30" s="456"/>
      <c r="AS30" s="456"/>
      <c r="AT30" s="456"/>
      <c r="AU30" s="456"/>
      <c r="AV30" s="456"/>
      <c r="AW30" s="456"/>
      <c r="AX30" s="504"/>
      <c r="AY30" s="456"/>
      <c r="AZ30" s="456"/>
      <c r="BA30" s="456"/>
      <c r="BB30" s="456"/>
      <c r="BC30" s="488"/>
      <c r="BD30" s="488"/>
      <c r="BE30" s="488"/>
      <c r="BF30" s="488"/>
      <c r="BG30" s="488"/>
      <c r="BH30" s="488"/>
      <c r="BI30" s="488"/>
      <c r="BJ30" s="488"/>
    </row>
    <row r="31" spans="1:71" customFormat="1" x14ac:dyDescent="0.15">
      <c r="A31" s="458"/>
      <c r="B31" s="499"/>
      <c r="C31" s="527"/>
      <c r="D31" s="527"/>
      <c r="E31" s="527"/>
      <c r="F31" s="527"/>
      <c r="G31" s="527"/>
      <c r="H31" s="527"/>
      <c r="I31" s="527"/>
      <c r="J31" s="527"/>
      <c r="K31" s="527"/>
      <c r="L31" s="527"/>
      <c r="M31" s="527"/>
      <c r="N31" s="527"/>
      <c r="O31" s="527"/>
      <c r="P31" s="527"/>
      <c r="Q31" s="527"/>
      <c r="R31" s="502"/>
      <c r="S31" s="502"/>
      <c r="T31" s="465"/>
      <c r="U31" s="465"/>
      <c r="V31" s="465"/>
      <c r="W31" s="465"/>
      <c r="X31" s="465"/>
      <c r="Y31" s="465"/>
      <c r="Z31" s="465"/>
      <c r="AA31" s="465"/>
      <c r="AB31" s="465"/>
      <c r="AC31" s="465"/>
      <c r="AD31" s="465"/>
      <c r="AE31" s="465"/>
      <c r="AF31" s="465"/>
      <c r="AG31" s="456"/>
      <c r="AH31" s="456"/>
      <c r="AI31" s="456"/>
      <c r="AJ31" s="456"/>
      <c r="AK31" s="456"/>
      <c r="AL31" s="456"/>
      <c r="AM31" s="456"/>
      <c r="AN31" s="456"/>
      <c r="AO31" s="456"/>
      <c r="AP31" s="456"/>
      <c r="AQ31" s="456"/>
      <c r="AR31" s="456"/>
      <c r="AS31" s="456"/>
      <c r="AT31" s="456"/>
      <c r="AU31" s="456"/>
      <c r="AV31" s="456"/>
      <c r="AW31" s="456"/>
      <c r="AX31" s="504"/>
      <c r="AY31" s="456"/>
      <c r="AZ31" s="456"/>
      <c r="BA31" s="456"/>
      <c r="BB31" s="456"/>
      <c r="BC31" s="488"/>
      <c r="BD31" s="488"/>
      <c r="BE31" s="488"/>
      <c r="BF31" s="488"/>
      <c r="BG31" s="488"/>
      <c r="BH31" s="488"/>
      <c r="BI31" s="488"/>
      <c r="BJ31" s="488"/>
    </row>
    <row r="32" spans="1:71" ht="15" customHeight="1" x14ac:dyDescent="0.15">
      <c r="A32" s="458"/>
      <c r="B32" s="499" t="s">
        <v>278</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504"/>
      <c r="AY32" s="456"/>
      <c r="AZ32" s="456"/>
      <c r="BA32" s="456"/>
      <c r="BB32" s="456"/>
      <c r="BC32" s="488"/>
      <c r="BD32" s="488"/>
      <c r="BE32" s="488"/>
      <c r="BF32" s="488"/>
      <c r="BG32" s="488"/>
      <c r="BH32" s="488"/>
      <c r="BI32" s="488"/>
      <c r="BJ32" s="488"/>
    </row>
    <row r="33" spans="1:71" ht="22.5" customHeight="1" x14ac:dyDescent="0.15">
      <c r="A33" s="458"/>
      <c r="B33" s="499"/>
      <c r="C33" s="1062" t="s">
        <v>279</v>
      </c>
      <c r="D33" s="1062"/>
      <c r="E33" s="1062"/>
      <c r="F33" s="1062"/>
      <c r="G33" s="1062"/>
      <c r="H33" s="1062"/>
      <c r="I33" s="1062"/>
      <c r="J33" s="1062"/>
      <c r="K33" s="1062"/>
      <c r="L33" s="1062"/>
      <c r="M33" s="1062"/>
      <c r="N33" s="1062"/>
      <c r="O33" s="1042" t="str">
        <f>IF(入力シート!E159="","",入力シート!E159)</f>
        <v/>
      </c>
      <c r="P33" s="1043"/>
      <c r="Q33" s="1043"/>
      <c r="R33" s="1046" t="s">
        <v>147</v>
      </c>
      <c r="S33" s="1047"/>
      <c r="T33" s="528"/>
      <c r="U33" s="1068" t="str">
        <f>IF(入力シート!E158="","",入力シート!E158)</f>
        <v/>
      </c>
      <c r="V33" s="1068"/>
      <c r="W33" s="1068"/>
      <c r="X33" s="1068"/>
      <c r="Y33" s="1099" t="s">
        <v>280</v>
      </c>
      <c r="Z33" s="1099"/>
      <c r="AA33" s="1100"/>
      <c r="AB33" s="887"/>
      <c r="AC33" s="1055"/>
      <c r="AD33" s="1055"/>
      <c r="AE33" s="1055"/>
      <c r="AF33" s="1055"/>
      <c r="AG33" s="1102" t="s">
        <v>280</v>
      </c>
      <c r="AH33" s="1102"/>
      <c r="AI33" s="1103"/>
      <c r="AJ33" s="887"/>
      <c r="AK33" s="1055"/>
      <c r="AL33" s="1055"/>
      <c r="AM33" s="1055"/>
      <c r="AN33" s="1055"/>
      <c r="AO33" s="1038" t="s">
        <v>280</v>
      </c>
      <c r="AP33" s="1039"/>
      <c r="AQ33" s="1039"/>
      <c r="AR33" s="456"/>
      <c r="AS33" s="456"/>
      <c r="AT33" s="456"/>
      <c r="AU33" s="456"/>
      <c r="AV33" s="456"/>
      <c r="AW33" s="456"/>
      <c r="AX33" s="504"/>
      <c r="AY33" s="456"/>
      <c r="AZ33" s="456"/>
      <c r="BA33" s="456"/>
      <c r="BB33" s="456"/>
      <c r="BC33" s="456"/>
      <c r="BD33" s="456"/>
      <c r="BE33" s="456"/>
      <c r="BF33" s="456"/>
      <c r="BG33" s="456"/>
      <c r="BH33" s="456"/>
      <c r="BI33" s="456"/>
      <c r="BJ33" s="457"/>
      <c r="BQ33" s="445">
        <f>IF(様式１!N28="新規",0,2)</f>
        <v>2</v>
      </c>
      <c r="BR33" s="445">
        <f>IF(様式１!N28="新規",0,COUNTA(様式２!O33,様式２!U33))</f>
        <v>2</v>
      </c>
      <c r="BS33" s="445">
        <f>BQ33-BR33</f>
        <v>0</v>
      </c>
    </row>
    <row r="34" spans="1:71" ht="22.5" customHeight="1" x14ac:dyDescent="0.15">
      <c r="A34" s="458"/>
      <c r="B34" s="499"/>
      <c r="C34" s="505" t="s">
        <v>281</v>
      </c>
      <c r="D34" s="505"/>
      <c r="E34" s="505"/>
      <c r="F34" s="505"/>
      <c r="G34" s="529"/>
      <c r="H34" s="1048"/>
      <c r="I34" s="1048"/>
      <c r="J34" s="1048"/>
      <c r="K34" s="1048"/>
      <c r="L34" s="1048"/>
      <c r="M34" s="1048"/>
      <c r="N34" s="1064"/>
      <c r="O34" s="1044" t="str">
        <f>IF(入力シート!E68=1,入力シート!E73,IF(入力シート!E68=2,入力シート!E73+入力シート!E102,IF(入力シート!E68=3,入力シート!E73+入力シート!E102+入力シート!E131,"")))</f>
        <v/>
      </c>
      <c r="P34" s="1044"/>
      <c r="Q34" s="1045"/>
      <c r="R34" s="1048" t="s">
        <v>147</v>
      </c>
      <c r="S34" s="1049"/>
      <c r="T34" s="530"/>
      <c r="U34" s="1101">
        <f>IF(AND(入力シート!E161="有",入力シート!E162=""),"",IF(AND(入力シート!E161="有",入力シート!E162&lt;&gt;""),MIN(入力シート!E160,入力シート!E162),IF(入力シート!E160="","",入力シート!E160)))</f>
        <v>0</v>
      </c>
      <c r="V34" s="1101"/>
      <c r="W34" s="1101"/>
      <c r="X34" s="1101"/>
      <c r="Y34" s="1065" t="s">
        <v>280</v>
      </c>
      <c r="Z34" s="1065"/>
      <c r="AA34" s="1066"/>
      <c r="AB34" s="888"/>
      <c r="AC34" s="1056"/>
      <c r="AD34" s="1056"/>
      <c r="AE34" s="1056"/>
      <c r="AF34" s="1056"/>
      <c r="AG34" s="1098" t="s">
        <v>280</v>
      </c>
      <c r="AH34" s="1098"/>
      <c r="AI34" s="1040"/>
      <c r="AJ34" s="888"/>
      <c r="AK34" s="1056"/>
      <c r="AL34" s="1056"/>
      <c r="AM34" s="1056"/>
      <c r="AN34" s="1056"/>
      <c r="AO34" s="1040" t="s">
        <v>280</v>
      </c>
      <c r="AP34" s="1041"/>
      <c r="AQ34" s="1041"/>
      <c r="AR34" s="456"/>
      <c r="AS34" s="456"/>
      <c r="AT34" s="456"/>
      <c r="AU34" s="456"/>
      <c r="AV34" s="456"/>
      <c r="AW34" s="456"/>
      <c r="AX34" s="504"/>
      <c r="AY34" s="456"/>
      <c r="AZ34" s="456"/>
      <c r="BA34" s="456"/>
      <c r="BB34" s="456"/>
      <c r="BC34" s="456"/>
      <c r="BD34" s="456"/>
      <c r="BE34" s="456"/>
      <c r="BF34" s="456"/>
      <c r="BG34" s="456"/>
      <c r="BH34" s="456"/>
      <c r="BI34" s="456"/>
      <c r="BJ34" s="457"/>
    </row>
    <row r="35" spans="1:71" x14ac:dyDescent="0.15">
      <c r="A35" s="458"/>
      <c r="B35" s="499"/>
      <c r="C35" s="456" t="s">
        <v>282</v>
      </c>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504"/>
      <c r="AY35" s="456"/>
      <c r="AZ35" s="456"/>
      <c r="BA35" s="456"/>
      <c r="BB35" s="456"/>
      <c r="BC35" s="488"/>
      <c r="BD35" s="488"/>
      <c r="BE35" s="488"/>
      <c r="BF35" s="488"/>
      <c r="BG35" s="488"/>
      <c r="BH35" s="488"/>
      <c r="BI35" s="488"/>
      <c r="BJ35" s="488"/>
    </row>
    <row r="36" spans="1:71" x14ac:dyDescent="0.15">
      <c r="A36" s="458"/>
      <c r="B36" s="499"/>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504"/>
      <c r="AY36" s="456"/>
      <c r="AZ36" s="456"/>
      <c r="BA36" s="456"/>
      <c r="BB36" s="456"/>
      <c r="BC36" s="488"/>
      <c r="BD36" s="488"/>
      <c r="BE36" s="488"/>
      <c r="BF36" s="488"/>
      <c r="BG36" s="488"/>
      <c r="BH36" s="488"/>
      <c r="BI36" s="488"/>
      <c r="BJ36" s="488"/>
    </row>
    <row r="37" spans="1:71" ht="21.6" customHeight="1" x14ac:dyDescent="0.15">
      <c r="A37" s="458"/>
      <c r="B37" s="499" t="s">
        <v>283</v>
      </c>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504"/>
      <c r="AY37" s="456"/>
      <c r="AZ37" s="456"/>
      <c r="BA37" s="456"/>
      <c r="BB37" s="456"/>
      <c r="BC37" s="488"/>
      <c r="BD37" s="488"/>
      <c r="BE37" s="488"/>
      <c r="BF37" s="488"/>
      <c r="BG37" s="488"/>
      <c r="BH37" s="488"/>
      <c r="BI37" s="488"/>
      <c r="BJ37" s="488"/>
    </row>
    <row r="38" spans="1:71" ht="22.5" customHeight="1" x14ac:dyDescent="0.15">
      <c r="A38" s="458"/>
      <c r="B38" s="499"/>
      <c r="C38" s="1063" t="s">
        <v>279</v>
      </c>
      <c r="D38" s="1063"/>
      <c r="E38" s="1063"/>
      <c r="F38" s="1063"/>
      <c r="G38" s="1061" t="s">
        <v>284</v>
      </c>
      <c r="H38" s="1061"/>
      <c r="I38" s="1061"/>
      <c r="J38" s="1061"/>
      <c r="K38" s="1061"/>
      <c r="L38" s="1061"/>
      <c r="M38" s="1061"/>
      <c r="N38" s="1061"/>
      <c r="O38" s="1061"/>
      <c r="P38" s="1061"/>
      <c r="Q38" s="1061"/>
      <c r="R38" s="1061"/>
      <c r="S38" s="1061"/>
      <c r="T38" s="532"/>
      <c r="U38" s="1058" t="str">
        <f>IF(入力シート!E165="","",入力シート!E165)</f>
        <v/>
      </c>
      <c r="V38" s="1058"/>
      <c r="W38" s="1058"/>
      <c r="X38" s="1058"/>
      <c r="Y38" s="1050" t="s">
        <v>280</v>
      </c>
      <c r="Z38" s="1050"/>
      <c r="AA38" s="1051"/>
      <c r="AB38" s="889"/>
      <c r="AC38" s="1052"/>
      <c r="AD38" s="1052"/>
      <c r="AE38" s="1052"/>
      <c r="AF38" s="1052"/>
      <c r="AG38" s="1053" t="s">
        <v>280</v>
      </c>
      <c r="AH38" s="1053"/>
      <c r="AI38" s="1054"/>
      <c r="AJ38" s="889"/>
      <c r="AK38" s="1052"/>
      <c r="AL38" s="1052"/>
      <c r="AM38" s="1052"/>
      <c r="AN38" s="1052"/>
      <c r="AO38" s="1040" t="s">
        <v>280</v>
      </c>
      <c r="AP38" s="1041"/>
      <c r="AQ38" s="1041"/>
      <c r="AR38" s="456"/>
      <c r="AS38" s="456"/>
      <c r="AT38" s="456"/>
      <c r="AU38" s="456"/>
      <c r="AV38" s="456"/>
      <c r="AW38" s="456"/>
      <c r="AX38" s="504"/>
      <c r="AY38" s="456"/>
      <c r="AZ38" s="456"/>
      <c r="BA38" s="456"/>
      <c r="BB38" s="456"/>
      <c r="BC38" s="456"/>
      <c r="BD38" s="456"/>
      <c r="BE38" s="456"/>
      <c r="BF38" s="456"/>
      <c r="BG38" s="456"/>
      <c r="BH38" s="456"/>
      <c r="BI38" s="456"/>
      <c r="BJ38" s="488"/>
      <c r="BQ38" s="445">
        <f>IF(様式１!N28="新規",0,1)</f>
        <v>1</v>
      </c>
      <c r="BR38" s="445">
        <f>COUNTA(U38)</f>
        <v>1</v>
      </c>
      <c r="BS38" s="445">
        <f>BQ38-BR38</f>
        <v>0</v>
      </c>
    </row>
    <row r="39" spans="1:71" ht="22.5" customHeight="1" x14ac:dyDescent="0.15">
      <c r="A39" s="458"/>
      <c r="B39" s="499"/>
      <c r="C39" s="1063" t="s">
        <v>285</v>
      </c>
      <c r="D39" s="1063"/>
      <c r="E39" s="1063"/>
      <c r="F39" s="1063"/>
      <c r="G39" s="1061" t="s">
        <v>286</v>
      </c>
      <c r="H39" s="1061"/>
      <c r="I39" s="1061"/>
      <c r="J39" s="1061"/>
      <c r="K39" s="1061"/>
      <c r="L39" s="1061"/>
      <c r="M39" s="1061"/>
      <c r="N39" s="1061"/>
      <c r="O39" s="1061"/>
      <c r="P39" s="1061"/>
      <c r="Q39" s="1061"/>
      <c r="R39" s="1061"/>
      <c r="S39" s="1061"/>
      <c r="T39" s="532"/>
      <c r="U39" s="1058" t="str">
        <f>IF(入力シート!E166="","",入力シート!E166)</f>
        <v/>
      </c>
      <c r="V39" s="1058"/>
      <c r="W39" s="1058"/>
      <c r="X39" s="1058"/>
      <c r="Y39" s="1065" t="s">
        <v>280</v>
      </c>
      <c r="Z39" s="1065"/>
      <c r="AA39" s="1066"/>
      <c r="AB39" s="890"/>
      <c r="AC39" s="1091"/>
      <c r="AD39" s="1091"/>
      <c r="AE39" s="1091"/>
      <c r="AF39" s="1091"/>
      <c r="AG39" s="1053" t="s">
        <v>280</v>
      </c>
      <c r="AH39" s="1053"/>
      <c r="AI39" s="1054"/>
      <c r="AJ39" s="890"/>
      <c r="AK39" s="1091"/>
      <c r="AL39" s="1091"/>
      <c r="AM39" s="1091"/>
      <c r="AN39" s="1091"/>
      <c r="AO39" s="1040" t="s">
        <v>280</v>
      </c>
      <c r="AP39" s="1041"/>
      <c r="AQ39" s="1041"/>
      <c r="AR39" s="456"/>
      <c r="AS39" s="456"/>
      <c r="AT39" s="456"/>
      <c r="AU39" s="456"/>
      <c r="AV39" s="456"/>
      <c r="AW39" s="456"/>
      <c r="AX39" s="504"/>
      <c r="AY39" s="456"/>
      <c r="AZ39" s="456"/>
      <c r="BA39" s="456"/>
      <c r="BB39" s="456"/>
      <c r="BC39" s="456"/>
      <c r="BD39" s="456"/>
      <c r="BE39" s="456"/>
      <c r="BF39" s="456"/>
      <c r="BG39" s="456"/>
      <c r="BH39" s="456"/>
      <c r="BI39" s="456"/>
      <c r="BJ39" s="488"/>
    </row>
    <row r="40" spans="1:71" ht="22.5" customHeight="1" x14ac:dyDescent="0.15">
      <c r="A40" s="458"/>
      <c r="B40" s="499"/>
      <c r="C40" s="1063"/>
      <c r="D40" s="1063"/>
      <c r="E40" s="1063"/>
      <c r="F40" s="1063"/>
      <c r="G40" s="1061" t="s">
        <v>287</v>
      </c>
      <c r="H40" s="1061"/>
      <c r="I40" s="1061"/>
      <c r="J40" s="1061"/>
      <c r="K40" s="1061"/>
      <c r="L40" s="1061"/>
      <c r="M40" s="1061"/>
      <c r="N40" s="1061"/>
      <c r="O40" s="1061"/>
      <c r="P40" s="1061"/>
      <c r="Q40" s="1061"/>
      <c r="R40" s="1061"/>
      <c r="S40" s="1061"/>
      <c r="T40" s="533"/>
      <c r="U40" s="1067" t="str">
        <f>IF(入力シート!E167="","",入力シート!E167)</f>
        <v/>
      </c>
      <c r="V40" s="1067"/>
      <c r="W40" s="1067"/>
      <c r="X40" s="1067"/>
      <c r="Y40" s="1065" t="s">
        <v>280</v>
      </c>
      <c r="Z40" s="1065"/>
      <c r="AA40" s="1066"/>
      <c r="AB40" s="888"/>
      <c r="AC40" s="1056"/>
      <c r="AD40" s="1056"/>
      <c r="AE40" s="1056"/>
      <c r="AF40" s="1056"/>
      <c r="AG40" s="1092" t="s">
        <v>280</v>
      </c>
      <c r="AH40" s="1092"/>
      <c r="AI40" s="1093"/>
      <c r="AJ40" s="888"/>
      <c r="AK40" s="1056"/>
      <c r="AL40" s="1056"/>
      <c r="AM40" s="1056"/>
      <c r="AN40" s="1056"/>
      <c r="AO40" s="1040" t="s">
        <v>280</v>
      </c>
      <c r="AP40" s="1041"/>
      <c r="AQ40" s="1041"/>
      <c r="AR40" s="456"/>
      <c r="AS40" s="456"/>
      <c r="AT40" s="456"/>
      <c r="AU40" s="456"/>
      <c r="AV40" s="456"/>
      <c r="AW40" s="456"/>
      <c r="AX40" s="504"/>
      <c r="AY40" s="456"/>
      <c r="AZ40" s="456"/>
      <c r="BA40" s="456"/>
      <c r="BB40" s="456"/>
      <c r="BC40" s="456"/>
      <c r="BD40" s="456"/>
      <c r="BE40" s="456"/>
      <c r="BF40" s="456"/>
      <c r="BG40" s="456"/>
      <c r="BH40" s="456"/>
      <c r="BI40" s="456"/>
      <c r="BJ40" s="488"/>
    </row>
    <row r="41" spans="1:71" s="538" customFormat="1" ht="15" customHeight="1" x14ac:dyDescent="0.15">
      <c r="A41" s="534"/>
      <c r="B41" s="499"/>
      <c r="C41" s="456" t="s">
        <v>288</v>
      </c>
      <c r="D41" s="456"/>
      <c r="E41" s="456"/>
      <c r="F41" s="456"/>
      <c r="G41" s="456"/>
      <c r="H41" s="456"/>
      <c r="I41" s="456"/>
      <c r="J41" s="456"/>
      <c r="K41" s="456"/>
      <c r="L41" s="456"/>
      <c r="M41" s="456"/>
      <c r="N41" s="456"/>
      <c r="O41" s="456"/>
      <c r="P41" s="456"/>
      <c r="Q41" s="456"/>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6"/>
      <c r="AY41" s="535"/>
      <c r="AZ41" s="535"/>
      <c r="BA41" s="535"/>
      <c r="BB41" s="535"/>
      <c r="BC41" s="537"/>
      <c r="BD41" s="537"/>
      <c r="BE41" s="537"/>
      <c r="BF41" s="537"/>
      <c r="BG41" s="537"/>
      <c r="BH41" s="537"/>
      <c r="BI41" s="537"/>
      <c r="BJ41" s="537"/>
    </row>
    <row r="42" spans="1:71" ht="15" customHeight="1" x14ac:dyDescent="0.15">
      <c r="A42" s="458"/>
      <c r="B42" s="499"/>
      <c r="C42" s="456" t="s">
        <v>289</v>
      </c>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t="s">
        <v>290</v>
      </c>
      <c r="AK42" s="456"/>
      <c r="AL42" s="456"/>
      <c r="AM42" s="474"/>
      <c r="AN42" s="456"/>
      <c r="AO42" s="456"/>
      <c r="AP42" s="456"/>
      <c r="AQ42" s="456"/>
      <c r="AR42" s="456"/>
      <c r="AS42" s="456"/>
      <c r="AT42" s="456"/>
      <c r="AU42" s="456"/>
      <c r="AV42" s="456"/>
      <c r="AW42" s="456"/>
      <c r="AX42" s="504"/>
      <c r="AY42" s="456"/>
      <c r="AZ42" s="456"/>
      <c r="BA42" s="456"/>
      <c r="BB42" s="456"/>
      <c r="BC42" s="488"/>
      <c r="BD42" s="488"/>
      <c r="BE42" s="488"/>
      <c r="BF42" s="488"/>
      <c r="BG42" s="488"/>
      <c r="BH42" s="488"/>
      <c r="BI42" s="488"/>
      <c r="BJ42" s="488"/>
    </row>
    <row r="43" spans="1:71" ht="12.75" customHeight="1" x14ac:dyDescent="0.15">
      <c r="A43" s="458"/>
      <c r="B43" s="499"/>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33"/>
      <c r="AS43" s="456"/>
      <c r="AT43" s="456"/>
      <c r="AU43" s="456"/>
      <c r="AV43" s="456"/>
      <c r="AW43" s="456"/>
      <c r="AX43" s="504"/>
      <c r="AY43" s="456"/>
      <c r="AZ43" s="456"/>
      <c r="BA43" s="456"/>
      <c r="BB43" s="456"/>
      <c r="BC43" s="488"/>
      <c r="BD43" s="488"/>
      <c r="BE43" s="488"/>
      <c r="BF43" s="488"/>
      <c r="BG43" s="488"/>
      <c r="BH43" s="488"/>
      <c r="BI43" s="488"/>
      <c r="BJ43" s="488"/>
    </row>
    <row r="44" spans="1:71" customFormat="1" ht="15.75" customHeight="1" x14ac:dyDescent="0.15">
      <c r="A44" s="458"/>
      <c r="B44" s="499" t="s">
        <v>291</v>
      </c>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504"/>
      <c r="AY44" s="456"/>
      <c r="AZ44" s="456"/>
      <c r="BA44" s="456"/>
      <c r="BB44" s="456"/>
      <c r="BC44" s="488"/>
      <c r="BD44" s="488"/>
      <c r="BE44" s="488"/>
      <c r="BF44" s="488"/>
      <c r="BG44" s="488"/>
      <c r="BH44" s="488"/>
      <c r="BI44" s="488"/>
      <c r="BJ44" s="488"/>
    </row>
    <row r="45" spans="1:71" customFormat="1" ht="22.5" customHeight="1" x14ac:dyDescent="0.15">
      <c r="A45" s="458"/>
      <c r="B45" s="499"/>
      <c r="C45" s="1072" t="s">
        <v>286</v>
      </c>
      <c r="D45" s="1050"/>
      <c r="E45" s="1050"/>
      <c r="F45" s="1050"/>
      <c r="G45" s="1050"/>
      <c r="H45" s="1050"/>
      <c r="I45" s="1050"/>
      <c r="J45" s="1050"/>
      <c r="K45" s="1050"/>
      <c r="L45" s="1050"/>
      <c r="M45" s="1050"/>
      <c r="N45" s="1050"/>
      <c r="O45" s="1050"/>
      <c r="P45" s="1050"/>
      <c r="Q45" s="1050"/>
      <c r="R45" s="1050"/>
      <c r="S45" s="1051"/>
      <c r="T45" s="532"/>
      <c r="U45" s="1090" t="str">
        <f>IF(入力シート!E163="","",入力シート!E163)</f>
        <v/>
      </c>
      <c r="V45" s="1090"/>
      <c r="W45" s="1090"/>
      <c r="X45" s="1090"/>
      <c r="Y45" s="1059" t="s">
        <v>292</v>
      </c>
      <c r="Z45" s="1059"/>
      <c r="AA45" s="1060"/>
      <c r="AB45" s="1079" t="s">
        <v>293</v>
      </c>
      <c r="AC45" s="1080"/>
      <c r="AD45" s="1080"/>
      <c r="AE45" s="1080"/>
      <c r="AF45" s="1080"/>
      <c r="AG45" s="1088"/>
      <c r="AH45" s="1088"/>
      <c r="AI45" s="1088"/>
      <c r="AJ45" s="1066" t="s">
        <v>294</v>
      </c>
      <c r="AK45" s="1061"/>
      <c r="AL45" s="1061"/>
      <c r="AM45" s="1061"/>
      <c r="AN45" s="1061"/>
      <c r="AO45" s="456"/>
      <c r="AP45" s="456"/>
      <c r="AQ45" s="456"/>
      <c r="AR45" s="456"/>
      <c r="AS45" s="456"/>
      <c r="AT45" s="456"/>
      <c r="AU45" s="456"/>
      <c r="AV45" s="456"/>
      <c r="AW45" s="456"/>
      <c r="AX45" s="504"/>
      <c r="AY45" s="456"/>
      <c r="AZ45" s="456"/>
      <c r="BA45" s="456"/>
      <c r="BB45" s="456"/>
      <c r="BC45" s="488"/>
      <c r="BD45" s="488"/>
      <c r="BE45" s="488"/>
      <c r="BF45" s="488"/>
      <c r="BG45" s="488"/>
      <c r="BH45" s="488"/>
      <c r="BI45" s="488"/>
      <c r="BJ45" s="488"/>
      <c r="BQ45">
        <v>1</v>
      </c>
      <c r="BR45">
        <f>COUNTA(U45)</f>
        <v>1</v>
      </c>
      <c r="BS45">
        <f>BQ45-BR45</f>
        <v>0</v>
      </c>
    </row>
    <row r="46" spans="1:71" customFormat="1" ht="22.5" customHeight="1" x14ac:dyDescent="0.15">
      <c r="A46" s="458"/>
      <c r="B46" s="499"/>
      <c r="C46" s="1073" t="s">
        <v>295</v>
      </c>
      <c r="D46" s="1074"/>
      <c r="E46" s="1074"/>
      <c r="F46" s="1074"/>
      <c r="G46" s="1074"/>
      <c r="H46" s="1074"/>
      <c r="I46" s="1074"/>
      <c r="J46" s="1074"/>
      <c r="K46" s="1074"/>
      <c r="L46" s="1074"/>
      <c r="M46" s="1074"/>
      <c r="N46" s="1074"/>
      <c r="O46" s="1074"/>
      <c r="P46" s="1074"/>
      <c r="Q46" s="1074"/>
      <c r="R46" s="1074"/>
      <c r="S46" s="1075"/>
      <c r="T46" s="539"/>
      <c r="U46" s="1057" t="str">
        <f>IF(入力シート!E164="","",入力シート!E164)</f>
        <v/>
      </c>
      <c r="V46" s="1057"/>
      <c r="W46" s="1057"/>
      <c r="X46" s="1057"/>
      <c r="Y46" s="1059" t="s">
        <v>142</v>
      </c>
      <c r="Z46" s="1059"/>
      <c r="AA46" s="1060"/>
      <c r="AB46" s="1081" t="s">
        <v>293</v>
      </c>
      <c r="AC46" s="1082"/>
      <c r="AD46" s="1082"/>
      <c r="AE46" s="1082"/>
      <c r="AF46" s="1082"/>
      <c r="AG46" s="1089"/>
      <c r="AH46" s="1089"/>
      <c r="AI46" s="1089"/>
      <c r="AJ46" s="1066" t="s">
        <v>294</v>
      </c>
      <c r="AK46" s="1061"/>
      <c r="AL46" s="1061"/>
      <c r="AM46" s="1061"/>
      <c r="AN46" s="1061"/>
      <c r="AO46" s="456"/>
      <c r="AP46" s="456"/>
      <c r="AQ46" s="456"/>
      <c r="AR46" s="456"/>
      <c r="AS46" s="456"/>
      <c r="AT46" s="456"/>
      <c r="AU46" s="456"/>
      <c r="AV46" s="456"/>
      <c r="AW46" s="456"/>
      <c r="AX46" s="504"/>
      <c r="AY46" s="456"/>
      <c r="AZ46" s="456"/>
      <c r="BA46" s="456"/>
      <c r="BB46" s="456"/>
      <c r="BC46" s="488"/>
      <c r="BD46" s="488"/>
      <c r="BE46" s="488"/>
      <c r="BF46" s="488"/>
      <c r="BG46" s="488"/>
      <c r="BH46" s="488"/>
      <c r="BI46" s="488"/>
      <c r="BJ46" s="488"/>
      <c r="BQ46">
        <v>1</v>
      </c>
      <c r="BR46">
        <f>COUNTA(U46)</f>
        <v>1</v>
      </c>
      <c r="BS46">
        <f>BQ46-BR46</f>
        <v>0</v>
      </c>
    </row>
    <row r="47" spans="1:71" ht="15" customHeight="1" x14ac:dyDescent="0.15">
      <c r="A47" s="458"/>
      <c r="B47" s="499"/>
      <c r="C47" s="456" t="s">
        <v>296</v>
      </c>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504"/>
      <c r="AY47" s="456"/>
      <c r="AZ47" s="456"/>
      <c r="BA47" s="456"/>
      <c r="BB47" s="456"/>
      <c r="BC47" s="488"/>
      <c r="BD47" s="488"/>
      <c r="BE47" s="488"/>
      <c r="BF47" s="488"/>
      <c r="BG47" s="488"/>
      <c r="BH47" s="488"/>
      <c r="BI47" s="488"/>
      <c r="BJ47" s="488"/>
    </row>
    <row r="48" spans="1:71" customFormat="1" x14ac:dyDescent="0.15">
      <c r="A48" s="458"/>
      <c r="B48" s="499"/>
      <c r="C48" s="474"/>
      <c r="D48" s="474"/>
      <c r="E48" s="474"/>
      <c r="F48" s="474"/>
      <c r="G48" s="474"/>
      <c r="H48" s="474"/>
      <c r="I48" s="474"/>
      <c r="J48" s="474"/>
      <c r="K48" s="474"/>
      <c r="L48" s="474"/>
      <c r="M48" s="474"/>
      <c r="N48" s="474"/>
      <c r="O48" s="474"/>
      <c r="P48" s="474"/>
      <c r="Q48" s="474"/>
      <c r="R48" s="456"/>
      <c r="S48" s="456"/>
      <c r="T48" s="456"/>
      <c r="U48" s="456"/>
      <c r="V48" s="456"/>
      <c r="W48" s="456"/>
      <c r="X48" s="456"/>
      <c r="Y48" s="456"/>
      <c r="Z48" s="456"/>
      <c r="AA48" s="456"/>
      <c r="AB48" s="474"/>
      <c r="AC48" s="474"/>
      <c r="AD48" s="474"/>
      <c r="AE48" s="474"/>
      <c r="AF48" s="474"/>
      <c r="AG48" s="456"/>
      <c r="AH48" s="456"/>
      <c r="AI48" s="456"/>
      <c r="AJ48" s="456"/>
      <c r="AK48" s="456"/>
      <c r="AL48" s="456"/>
      <c r="AM48" s="456"/>
      <c r="AN48" s="456"/>
      <c r="AO48" s="456"/>
      <c r="AP48" s="456"/>
      <c r="AQ48" s="456"/>
      <c r="AR48" s="456"/>
      <c r="AS48" s="456"/>
      <c r="AT48" s="456"/>
      <c r="AU48" s="456"/>
      <c r="AV48" s="456"/>
      <c r="AW48" s="456"/>
      <c r="AX48" s="504"/>
      <c r="AY48" s="456"/>
      <c r="AZ48" s="456"/>
      <c r="BA48" s="456"/>
      <c r="BB48" s="456"/>
      <c r="BC48" s="488"/>
      <c r="BD48" s="488"/>
      <c r="BE48" s="488"/>
      <c r="BF48" s="488"/>
      <c r="BG48" s="488"/>
      <c r="BH48" s="488"/>
      <c r="BI48" s="488"/>
      <c r="BJ48" s="488"/>
      <c r="BL48" s="484"/>
    </row>
    <row r="49" spans="1:71" ht="11.25" customHeight="1" x14ac:dyDescent="0.15">
      <c r="A49" s="458"/>
      <c r="B49" s="499" t="s">
        <v>297</v>
      </c>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504"/>
      <c r="AY49" s="456"/>
      <c r="AZ49" s="456"/>
      <c r="BA49" s="456"/>
      <c r="BB49" s="456"/>
      <c r="BC49" s="488"/>
      <c r="BD49" s="488"/>
      <c r="BE49" s="488"/>
      <c r="BF49" s="488"/>
      <c r="BG49" s="488"/>
      <c r="BH49" s="488"/>
      <c r="BI49" s="488"/>
      <c r="BJ49" s="488"/>
      <c r="BL49" s="484"/>
    </row>
    <row r="50" spans="1:71" ht="11.25" customHeight="1" x14ac:dyDescent="0.15">
      <c r="A50" s="458"/>
      <c r="B50" s="499"/>
      <c r="C50" s="456" t="s">
        <v>298</v>
      </c>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504"/>
      <c r="AY50" s="456"/>
      <c r="AZ50" s="456"/>
      <c r="BA50" s="456"/>
      <c r="BB50" s="456"/>
      <c r="BC50" s="488"/>
      <c r="BD50" s="488"/>
      <c r="BE50" s="488"/>
      <c r="BF50" s="488"/>
      <c r="BG50" s="488"/>
      <c r="BH50" s="488"/>
      <c r="BI50" s="488"/>
      <c r="BJ50" s="488"/>
      <c r="BL50" s="484"/>
    </row>
    <row r="51" spans="1:71" ht="11.25" customHeight="1" x14ac:dyDescent="0.15">
      <c r="A51" s="458"/>
      <c r="B51" s="499"/>
      <c r="C51" s="456" t="s">
        <v>299</v>
      </c>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504"/>
      <c r="AY51" s="456"/>
      <c r="AZ51" s="456"/>
      <c r="BA51" s="456"/>
      <c r="BB51" s="456"/>
      <c r="BC51" s="488"/>
      <c r="BD51" s="488"/>
      <c r="BE51" s="488"/>
      <c r="BF51" s="488"/>
      <c r="BG51" s="488"/>
      <c r="BH51" s="488"/>
      <c r="BI51" s="488"/>
      <c r="BJ51" s="488"/>
      <c r="BL51" s="484"/>
    </row>
    <row r="52" spans="1:71" ht="15.6" customHeight="1" x14ac:dyDescent="0.15">
      <c r="A52" s="458"/>
      <c r="B52" s="499"/>
      <c r="C52" s="1076" t="s">
        <v>300</v>
      </c>
      <c r="D52" s="1076"/>
      <c r="E52" s="1076"/>
      <c r="F52" s="1076"/>
      <c r="G52" s="1076"/>
      <c r="H52" s="1069" t="str">
        <f>入力シート!E63</f>
        <v>✓</v>
      </c>
      <c r="I52" s="1070"/>
      <c r="J52" s="1070"/>
      <c r="K52" s="1070"/>
      <c r="L52" s="1070"/>
      <c r="M52" s="1070"/>
      <c r="N52" s="1070"/>
      <c r="O52" s="1070"/>
      <c r="P52" s="1070"/>
      <c r="Q52" s="1070"/>
      <c r="R52" s="1070"/>
      <c r="S52" s="1070"/>
      <c r="T52" s="1070"/>
      <c r="U52" s="1087" t="s">
        <v>301</v>
      </c>
      <c r="V52" s="1087"/>
      <c r="W52" s="1087"/>
      <c r="X52" s="1087"/>
      <c r="Y52" s="1087"/>
      <c r="Z52" s="1087"/>
      <c r="AA52" s="1087"/>
      <c r="AB52" s="1087"/>
      <c r="AC52" s="1087"/>
      <c r="AD52" s="1087"/>
      <c r="AE52" s="1087"/>
      <c r="AF52" s="1087"/>
      <c r="AG52" s="1087"/>
      <c r="AH52" s="1087"/>
      <c r="AI52" s="1087"/>
      <c r="AJ52" s="1087"/>
      <c r="AK52" s="1087"/>
      <c r="AL52" s="1087"/>
      <c r="AM52" s="1087"/>
      <c r="AN52" s="1087"/>
      <c r="AO52" s="1087"/>
      <c r="AP52" s="1087"/>
      <c r="AQ52" s="1087"/>
      <c r="AR52" s="1087"/>
      <c r="AS52" s="458"/>
      <c r="AT52" s="458"/>
      <c r="AU52" s="458"/>
      <c r="AV52" s="458"/>
      <c r="AW52" s="458"/>
      <c r="AX52" s="501"/>
      <c r="AY52" s="458"/>
      <c r="AZ52" s="458"/>
      <c r="BA52" s="458"/>
      <c r="BB52" s="458"/>
      <c r="BQ52" s="445">
        <v>1</v>
      </c>
      <c r="BR52" s="445">
        <f>IF(OR(H52="確認後チェックをご選択ください",H52=""),0,1)</f>
        <v>1</v>
      </c>
      <c r="BS52" s="445">
        <f>BQ52-BR52</f>
        <v>0</v>
      </c>
    </row>
    <row r="53" spans="1:71" ht="12.95" customHeight="1" x14ac:dyDescent="0.15">
      <c r="A53" s="458"/>
      <c r="B53" s="499"/>
      <c r="C53" s="1076"/>
      <c r="D53" s="1076"/>
      <c r="E53" s="1076"/>
      <c r="F53" s="1076"/>
      <c r="G53" s="1076"/>
      <c r="H53" s="1084" t="s">
        <v>302</v>
      </c>
      <c r="I53" s="1085"/>
      <c r="J53" s="1085"/>
      <c r="K53" s="1085"/>
      <c r="L53" s="1085"/>
      <c r="M53" s="1085"/>
      <c r="N53" s="1085"/>
      <c r="O53" s="1085"/>
      <c r="P53" s="1085"/>
      <c r="Q53" s="1085"/>
      <c r="R53" s="1085"/>
      <c r="S53" s="1085"/>
      <c r="T53" s="1085"/>
      <c r="U53" s="1085"/>
      <c r="V53" s="1085"/>
      <c r="W53" s="1085"/>
      <c r="X53" s="1085"/>
      <c r="Y53" s="1085"/>
      <c r="Z53" s="1085"/>
      <c r="AA53" s="1085"/>
      <c r="AB53" s="1085"/>
      <c r="AC53" s="1085"/>
      <c r="AD53" s="1085"/>
      <c r="AE53" s="1085"/>
      <c r="AF53" s="1085"/>
      <c r="AG53" s="1085"/>
      <c r="AH53" s="1085"/>
      <c r="AI53" s="1085"/>
      <c r="AJ53" s="1085"/>
      <c r="AK53" s="1085"/>
      <c r="AL53" s="1085"/>
      <c r="AM53" s="1085"/>
      <c r="AN53" s="1085"/>
      <c r="AO53" s="1085"/>
      <c r="AP53" s="1085"/>
      <c r="AQ53" s="1085"/>
      <c r="AR53" s="1086"/>
      <c r="AS53" s="458"/>
      <c r="AT53" s="458"/>
      <c r="AU53" s="458"/>
      <c r="AV53" s="458"/>
      <c r="AW53" s="458"/>
      <c r="AX53" s="501"/>
      <c r="AY53" s="458"/>
      <c r="AZ53" s="458"/>
      <c r="BA53" s="458"/>
      <c r="BB53" s="458"/>
    </row>
    <row r="54" spans="1:71" x14ac:dyDescent="0.15">
      <c r="A54" s="458"/>
      <c r="B54" s="499"/>
      <c r="C54" s="1076"/>
      <c r="D54" s="1076"/>
      <c r="E54" s="1076"/>
      <c r="F54" s="1076"/>
      <c r="G54" s="1076"/>
      <c r="H54" s="1084"/>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6"/>
      <c r="AS54" s="458"/>
      <c r="AT54" s="458"/>
      <c r="AU54" s="458"/>
      <c r="AV54" s="458"/>
      <c r="AW54" s="458"/>
      <c r="AX54" s="501"/>
      <c r="AY54" s="458"/>
      <c r="AZ54" s="458"/>
      <c r="BA54" s="458"/>
      <c r="BB54" s="458"/>
    </row>
    <row r="55" spans="1:71" x14ac:dyDescent="0.15">
      <c r="A55" s="458"/>
      <c r="B55" s="542"/>
      <c r="C55" s="1076"/>
      <c r="D55" s="1076"/>
      <c r="E55" s="1076"/>
      <c r="F55" s="1076"/>
      <c r="G55" s="1076"/>
      <c r="H55" s="1084"/>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6"/>
      <c r="AS55" s="458"/>
      <c r="AT55" s="458"/>
      <c r="AU55" s="458"/>
      <c r="AV55" s="458"/>
      <c r="AW55" s="458"/>
      <c r="AX55" s="501"/>
      <c r="AY55" s="458"/>
      <c r="AZ55" s="458"/>
      <c r="BA55" s="458"/>
      <c r="BB55" s="458"/>
    </row>
    <row r="56" spans="1:71" x14ac:dyDescent="0.15">
      <c r="A56" s="458"/>
      <c r="B56" s="542"/>
      <c r="C56" s="1076"/>
      <c r="D56" s="1076"/>
      <c r="E56" s="1076"/>
      <c r="F56" s="1076"/>
      <c r="G56" s="1076"/>
      <c r="H56" s="1084"/>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5"/>
      <c r="AG56" s="1085"/>
      <c r="AH56" s="1085"/>
      <c r="AI56" s="1085"/>
      <c r="AJ56" s="1085"/>
      <c r="AK56" s="1085"/>
      <c r="AL56" s="1085"/>
      <c r="AM56" s="1085"/>
      <c r="AN56" s="1085"/>
      <c r="AO56" s="1085"/>
      <c r="AP56" s="1085"/>
      <c r="AQ56" s="1085"/>
      <c r="AR56" s="1086"/>
      <c r="AS56" s="458"/>
      <c r="AT56" s="458"/>
      <c r="AU56" s="458"/>
      <c r="AV56" s="458"/>
      <c r="AW56" s="458"/>
      <c r="AX56" s="501"/>
      <c r="AY56" s="458"/>
      <c r="AZ56" s="458"/>
      <c r="BA56" s="458"/>
      <c r="BB56" s="458"/>
    </row>
    <row r="57" spans="1:71" ht="51" customHeight="1" x14ac:dyDescent="0.15">
      <c r="A57" s="458"/>
      <c r="B57" s="542"/>
      <c r="C57" s="1076"/>
      <c r="D57" s="1076"/>
      <c r="E57" s="1076"/>
      <c r="F57" s="1076"/>
      <c r="G57" s="1076"/>
      <c r="H57" s="1084"/>
      <c r="I57" s="1085"/>
      <c r="J57" s="1085"/>
      <c r="K57" s="1085"/>
      <c r="L57" s="1085"/>
      <c r="M57" s="1085"/>
      <c r="N57" s="1085"/>
      <c r="O57" s="1085"/>
      <c r="P57" s="1085"/>
      <c r="Q57" s="1085"/>
      <c r="R57" s="1085"/>
      <c r="S57" s="1085"/>
      <c r="T57" s="1085"/>
      <c r="U57" s="1085"/>
      <c r="V57" s="1085"/>
      <c r="W57" s="1085"/>
      <c r="X57" s="1085"/>
      <c r="Y57" s="1085"/>
      <c r="Z57" s="1085"/>
      <c r="AA57" s="1085"/>
      <c r="AB57" s="1085"/>
      <c r="AC57" s="1085"/>
      <c r="AD57" s="1085"/>
      <c r="AE57" s="1085"/>
      <c r="AF57" s="1085"/>
      <c r="AG57" s="1085"/>
      <c r="AH57" s="1085"/>
      <c r="AI57" s="1085"/>
      <c r="AJ57" s="1085"/>
      <c r="AK57" s="1085"/>
      <c r="AL57" s="1085"/>
      <c r="AM57" s="1085"/>
      <c r="AN57" s="1085"/>
      <c r="AO57" s="1085"/>
      <c r="AP57" s="1085"/>
      <c r="AQ57" s="1085"/>
      <c r="AR57" s="1086"/>
      <c r="AS57" s="458"/>
      <c r="AT57" s="458"/>
      <c r="AU57" s="458"/>
      <c r="AV57" s="458"/>
      <c r="AW57" s="458"/>
      <c r="AX57" s="501"/>
      <c r="AY57" s="458"/>
      <c r="AZ57" s="458"/>
      <c r="BA57" s="458"/>
      <c r="BB57" s="458"/>
    </row>
    <row r="58" spans="1:71" x14ac:dyDescent="0.15">
      <c r="A58" s="458"/>
      <c r="B58" s="542"/>
      <c r="C58" s="1076"/>
      <c r="D58" s="1076"/>
      <c r="E58" s="1076"/>
      <c r="F58" s="1076"/>
      <c r="G58" s="1076"/>
      <c r="H58" s="543"/>
      <c r="I58" s="458"/>
      <c r="J58" s="458"/>
      <c r="K58" s="458"/>
      <c r="L58" s="458"/>
      <c r="M58" s="458"/>
      <c r="N58" s="458"/>
      <c r="O58" s="458"/>
      <c r="P58" s="544"/>
      <c r="Q58" s="544"/>
      <c r="R58" s="544"/>
      <c r="S58" s="544"/>
      <c r="T58" s="544"/>
      <c r="U58" s="544"/>
      <c r="V58" s="544"/>
      <c r="W58" s="544"/>
      <c r="X58" s="544"/>
      <c r="Y58" s="1083"/>
      <c r="Z58" s="1083"/>
      <c r="AA58" s="1083"/>
      <c r="AB58" s="1083"/>
      <c r="AC58" s="1083"/>
      <c r="AD58" s="1083"/>
      <c r="AE58" s="1083"/>
      <c r="AF58" s="1083"/>
      <c r="AG58" s="1083"/>
      <c r="AH58" s="1083"/>
      <c r="AI58" s="1083"/>
      <c r="AJ58" s="1083"/>
      <c r="AK58" s="1083"/>
      <c r="AL58" s="1083"/>
      <c r="AM58" s="1083"/>
      <c r="AN58" s="1083"/>
      <c r="AO58" s="1083"/>
      <c r="AP58" s="544"/>
      <c r="AQ58" s="544"/>
      <c r="AR58" s="545"/>
      <c r="AS58" s="458"/>
      <c r="AT58" s="458"/>
      <c r="AU58" s="458"/>
      <c r="AV58" s="458"/>
      <c r="AW58" s="458"/>
      <c r="AX58" s="501"/>
      <c r="AY58" s="458"/>
      <c r="AZ58" s="458"/>
      <c r="BA58" s="458"/>
      <c r="BB58" s="458"/>
    </row>
    <row r="59" spans="1:71" ht="15.6" customHeight="1" x14ac:dyDescent="0.15">
      <c r="A59" s="458"/>
      <c r="B59" s="542"/>
      <c r="C59" s="1076"/>
      <c r="D59" s="1076"/>
      <c r="E59" s="1076"/>
      <c r="F59" s="1076"/>
      <c r="G59" s="1076"/>
      <c r="H59" s="1071" t="s">
        <v>303</v>
      </c>
      <c r="I59" s="1007"/>
      <c r="J59" s="1007"/>
      <c r="K59" s="1007"/>
      <c r="L59" s="1007"/>
      <c r="M59" s="1007"/>
      <c r="N59" s="1007"/>
      <c r="O59" s="1007"/>
      <c r="P59" s="1077" t="str">
        <f>IF(OR(入力シート!E64="",入力シート!E64="選択してください"), "",
   IF(OR(入力シート!E64="【連絡先】の記載と同じ", 入力シート!E64="【技術的事項に関する連絡先】の記載と同じ"), 入力シート!E64,
   MID(入力シート!E64, FIND("：", 入力シート!E64) + 1, FIND(")", 入力シート!E64) - FIND("：", 入力シート!E64) - 1)))</f>
        <v/>
      </c>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c r="AL59" s="1077"/>
      <c r="AM59" s="1077"/>
      <c r="AN59" s="1077"/>
      <c r="AO59" s="1077"/>
      <c r="AP59" s="1077"/>
      <c r="AQ59" s="1077"/>
      <c r="AR59" s="1078"/>
      <c r="AS59" s="458"/>
      <c r="AT59" s="458"/>
      <c r="AU59" s="458"/>
      <c r="AV59" s="458"/>
      <c r="AW59" s="458"/>
      <c r="AX59" s="501"/>
      <c r="AY59" s="458"/>
      <c r="AZ59" s="458"/>
      <c r="BA59" s="458"/>
      <c r="BB59" s="458"/>
      <c r="BQ59" s="445">
        <v>1</v>
      </c>
      <c r="BR59" s="445">
        <f>IF(OR(P59="",P59="選択してください"),0,1)</f>
        <v>0</v>
      </c>
      <c r="BS59" s="445">
        <f>BQ59-BR59</f>
        <v>1</v>
      </c>
    </row>
    <row r="60" spans="1:71" x14ac:dyDescent="0.15">
      <c r="A60" s="458"/>
      <c r="B60" s="542"/>
      <c r="C60" s="1076"/>
      <c r="D60" s="1076"/>
      <c r="E60" s="1076"/>
      <c r="F60" s="1076"/>
      <c r="G60" s="1076"/>
      <c r="H60" s="547"/>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c r="AN60" s="548"/>
      <c r="AO60" s="548"/>
      <c r="AP60" s="548"/>
      <c r="AQ60" s="548"/>
      <c r="AR60" s="549"/>
      <c r="AS60" s="458"/>
      <c r="AT60" s="458"/>
      <c r="AU60" s="458"/>
      <c r="AV60" s="458"/>
      <c r="AW60" s="458"/>
      <c r="AX60" s="501"/>
      <c r="AY60" s="458"/>
      <c r="AZ60" s="458"/>
      <c r="BA60" s="458"/>
      <c r="BB60" s="458"/>
    </row>
    <row r="61" spans="1:71" ht="5.0999999999999996" customHeight="1" thickBot="1" x14ac:dyDescent="0.2">
      <c r="A61" s="458"/>
      <c r="B61" s="550"/>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c r="AJ61" s="551"/>
      <c r="AK61" s="551"/>
      <c r="AL61" s="551"/>
      <c r="AM61" s="551"/>
      <c r="AN61" s="551"/>
      <c r="AO61" s="551"/>
      <c r="AP61" s="551"/>
      <c r="AQ61" s="551"/>
      <c r="AR61" s="551"/>
      <c r="AS61" s="551"/>
      <c r="AT61" s="551"/>
      <c r="AU61" s="551"/>
      <c r="AV61" s="551"/>
      <c r="AW61" s="551"/>
      <c r="AX61" s="552"/>
      <c r="AY61" s="458"/>
      <c r="AZ61" s="458"/>
      <c r="BA61" s="458"/>
      <c r="BB61" s="458"/>
    </row>
    <row r="62" spans="1:71" x14ac:dyDescent="0.15">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row>
    <row r="63" spans="1:71" x14ac:dyDescent="0.15">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c r="AS63" s="458"/>
      <c r="AT63" s="458"/>
      <c r="AU63" s="458"/>
      <c r="AV63" s="458"/>
      <c r="AW63" s="458"/>
      <c r="AX63" s="458"/>
      <c r="AY63" s="458"/>
      <c r="AZ63" s="458"/>
      <c r="BA63" s="458"/>
      <c r="BB63" s="458"/>
    </row>
  </sheetData>
  <sheetProtection password="E12F" sheet="1" objects="1" scenarios="1"/>
  <mergeCells count="100">
    <mergeCell ref="BH4:BI4"/>
    <mergeCell ref="AP18:AR18"/>
    <mergeCell ref="AQ19:AW19"/>
    <mergeCell ref="R18:AO18"/>
    <mergeCell ref="AL16:AO16"/>
    <mergeCell ref="AS18:AT18"/>
    <mergeCell ref="R8:AO8"/>
    <mergeCell ref="R11:T11"/>
    <mergeCell ref="U11:AO11"/>
    <mergeCell ref="R9:AO9"/>
    <mergeCell ref="R10:AO10"/>
    <mergeCell ref="AY17:BB17"/>
    <mergeCell ref="AL19:AO19"/>
    <mergeCell ref="R19:AK19"/>
    <mergeCell ref="Y39:AA39"/>
    <mergeCell ref="F1:L1"/>
    <mergeCell ref="AU2:AV2"/>
    <mergeCell ref="AQ17:AW17"/>
    <mergeCell ref="T5:AG5"/>
    <mergeCell ref="AP4:AX4"/>
    <mergeCell ref="AQ6:AW6"/>
    <mergeCell ref="AQ16:AW16"/>
    <mergeCell ref="AP12:AR12"/>
    <mergeCell ref="AS12:AT12"/>
    <mergeCell ref="R17:AO17"/>
    <mergeCell ref="R16:AK16"/>
    <mergeCell ref="R12:T12"/>
    <mergeCell ref="U12:AO12"/>
    <mergeCell ref="C10:Q10"/>
    <mergeCell ref="C9:Q9"/>
    <mergeCell ref="B2:I3"/>
    <mergeCell ref="J2:O3"/>
    <mergeCell ref="AG34:AI34"/>
    <mergeCell ref="Y33:AA33"/>
    <mergeCell ref="U34:X34"/>
    <mergeCell ref="AG33:AI33"/>
    <mergeCell ref="Y34:AA34"/>
    <mergeCell ref="C8:Q8"/>
    <mergeCell ref="C11:Q12"/>
    <mergeCell ref="C23:AO26"/>
    <mergeCell ref="G18:Q18"/>
    <mergeCell ref="G19:Q19"/>
    <mergeCell ref="C16:Q16"/>
    <mergeCell ref="C17:Q17"/>
    <mergeCell ref="AO39:AQ39"/>
    <mergeCell ref="AO40:AQ40"/>
    <mergeCell ref="AC39:AF39"/>
    <mergeCell ref="AC40:AF40"/>
    <mergeCell ref="AK39:AN39"/>
    <mergeCell ref="AK40:AN40"/>
    <mergeCell ref="AG40:AI40"/>
    <mergeCell ref="AG39:AI39"/>
    <mergeCell ref="H52:T52"/>
    <mergeCell ref="H59:O59"/>
    <mergeCell ref="C45:S45"/>
    <mergeCell ref="C46:S46"/>
    <mergeCell ref="C52:G60"/>
    <mergeCell ref="P59:AR59"/>
    <mergeCell ref="AJ45:AN45"/>
    <mergeCell ref="AJ46:AN46"/>
    <mergeCell ref="AB45:AF45"/>
    <mergeCell ref="AB46:AF46"/>
    <mergeCell ref="Y58:AO58"/>
    <mergeCell ref="H53:AR57"/>
    <mergeCell ref="U52:AR52"/>
    <mergeCell ref="AG45:AI45"/>
    <mergeCell ref="AG46:AI46"/>
    <mergeCell ref="U45:X45"/>
    <mergeCell ref="U46:X46"/>
    <mergeCell ref="U38:X38"/>
    <mergeCell ref="Y45:AA45"/>
    <mergeCell ref="Y46:AA46"/>
    <mergeCell ref="A1:E1"/>
    <mergeCell ref="G38:S38"/>
    <mergeCell ref="C33:N33"/>
    <mergeCell ref="C38:F38"/>
    <mergeCell ref="H34:N34"/>
    <mergeCell ref="C39:F40"/>
    <mergeCell ref="G39:S39"/>
    <mergeCell ref="G40:S40"/>
    <mergeCell ref="Y40:AA40"/>
    <mergeCell ref="U40:X40"/>
    <mergeCell ref="U39:X39"/>
    <mergeCell ref="U33:X33"/>
    <mergeCell ref="AR1:AY1"/>
    <mergeCell ref="AO33:AQ33"/>
    <mergeCell ref="AO34:AQ34"/>
    <mergeCell ref="AO38:AQ38"/>
    <mergeCell ref="O33:Q33"/>
    <mergeCell ref="O34:Q34"/>
    <mergeCell ref="R33:S33"/>
    <mergeCell ref="R34:S34"/>
    <mergeCell ref="Y38:AA38"/>
    <mergeCell ref="AC38:AF38"/>
    <mergeCell ref="AK38:AN38"/>
    <mergeCell ref="AG38:AI38"/>
    <mergeCell ref="AC33:AF33"/>
    <mergeCell ref="AC34:AF34"/>
    <mergeCell ref="AK33:AN33"/>
    <mergeCell ref="AK34:AN34"/>
  </mergeCells>
  <phoneticPr fontId="2"/>
  <conditionalFormatting sqref="U11:AO11">
    <cfRule type="expression" dxfId="193" priority="7">
      <formula>$U$11=""</formula>
    </cfRule>
  </conditionalFormatting>
  <conditionalFormatting sqref="U12:AO12">
    <cfRule type="expression" dxfId="192" priority="8">
      <formula>$U$12=""</formula>
    </cfRule>
  </conditionalFormatting>
  <conditionalFormatting sqref="AG45:AI45">
    <cfRule type="expression" dxfId="191" priority="5">
      <formula>$AG$45=""</formula>
    </cfRule>
  </conditionalFormatting>
  <conditionalFormatting sqref="AG46:AI46">
    <cfRule type="expression" dxfId="190" priority="4">
      <formula>$AG$46=""</formula>
    </cfRule>
  </conditionalFormatting>
  <conditionalFormatting sqref="AP12:AR12">
    <cfRule type="expression" dxfId="189" priority="6">
      <formula>$AP$12=""</formula>
    </cfRule>
  </conditionalFormatting>
  <dataValidations count="15">
    <dataValidation type="date" operator="greaterThan" allowBlank="1" showInputMessage="1" showErrorMessage="1" error="（１）アクセス設備の運用開始希望日より未来日を記載ください。" sqref="BE9:BK9 AQ9:AW9" xr:uid="{1DC253ED-EEFC-4F1A-BBB4-B7F7E5FB6984}">
      <formula1>AQ8</formula1>
    </dataValidation>
    <dataValidation type="whole" operator="equal" allowBlank="1" showInputMessage="1" showErrorMessage="1" sqref="AY16:BA16 R16:AK16" xr:uid="{D1C3BAB6-05FB-4606-9DED-6688532E3A29}">
      <formula1>6</formula1>
    </dataValidation>
    <dataValidation type="list" allowBlank="1" showInputMessage="1" showErrorMessage="1" sqref="AY17:BC17 AZ11:BC11" xr:uid="{FD543BC6-C721-4EDD-9344-0AE3C3E1B839}">
      <formula1>"選択してください,有,無"</formula1>
    </dataValidation>
    <dataValidation type="list" allowBlank="1" showInputMessage="1" showErrorMessage="1" sqref="AY18:BB18" xr:uid="{8F7D963D-BD5E-4BBC-BA6F-F343DA22907A}">
      <formula1>"選択してください,予備線,予備電源"</formula1>
    </dataValidation>
    <dataValidation type="date" operator="greaterThan" allowBlank="1" showInputMessage="1" showErrorMessage="1" error="（２）発電設備等の連系開始希望日（試運転）より未来日を記載ください。" sqref="BE10:BK10 AQ10:AW10" xr:uid="{F63282E6-5B35-45E7-AA1A-311591AE03E0}">
      <formula1>AQ9</formula1>
    </dataValidation>
    <dataValidation type="date" operator="greaterThanOrEqual" allowBlank="1" showInputMessage="1" showErrorMessage="1" error="（２）発電設備等の連系開始希望日（試運転）より、未来日付を記載ください。" sqref="AY10:BC10" xr:uid="{5C6722AA-7C8D-4270-8E82-4AE8D17366FC}">
      <formula1>AY9</formula1>
    </dataValidation>
    <dataValidation type="whole" operator="lessThan" allowBlank="1" showInputMessage="1" showErrorMessage="1" error="最小の数値は最大より小さい値を記載ください。" sqref="AV46 T46" xr:uid="{69A3B0C3-C353-4133-802A-54D4DC9AAA4B}">
      <formula1>T45</formula1>
    </dataValidation>
    <dataValidation type="date" operator="greaterThanOrEqual" allowBlank="1" showInputMessage="1" showErrorMessage="1" error="（１）アクセス設備の運用開始日希望日より、未来日付を記載ください。" sqref="AZ9:BC9" xr:uid="{4ED023CA-7784-4DC9-97B4-106D4B9307D4}">
      <formula1>AZ8</formula1>
    </dataValidation>
    <dataValidation type="date" operator="greaterThanOrEqual" allowBlank="1" showInputMessage="1" showErrorMessage="1" error="（１）アクセス設備の運用開始日希望日より、未来日付を記載ください。" sqref="AY9" xr:uid="{E7405682-3D05-4533-95E2-407F4B7F722A}">
      <formula1>AW8</formula1>
    </dataValidation>
    <dataValidation operator="greaterThanOrEqual" allowBlank="1" showInputMessage="1" showErrorMessage="1" error="1(2)発電設備等の連携開始希望日_x000a_（試運転）より未来日の日付を_x000a_記載ください" sqref="R10:AO10" xr:uid="{2F0EB8E2-8517-44F5-870B-FFD9C16045A1}"/>
    <dataValidation type="custom" allowBlank="1" showInputMessage="1" showErrorMessage="1" error="最大の数値は最小の数値より大きい値を記載ください" sqref="U45:X45" xr:uid="{A05A3313-8B45-414A-990F-98BC036BEA07}">
      <formula1>U45&gt;U46</formula1>
    </dataValidation>
    <dataValidation operator="greaterThanOrEqual" allowBlank="1" showInputMessage="1" showErrorMessage="1" error="1(1)アクセス設備の運用開始希望日より_x000a_未来日の日付を記載ください" sqref="R9:AO9" xr:uid="{F601745F-101B-46B0-AB71-DF8C257B3EAA}"/>
    <dataValidation operator="greaterThan" allowBlank="1" showInputMessage="1" showErrorMessage="1" error="シート右上にある申込書の記載日より_x000a_未来日の日付を記載ください" sqref="R8:AO8" xr:uid="{EB5100E1-DB76-4347-BB79-1885559304DE}"/>
    <dataValidation type="list" allowBlank="1" showInputMessage="1" showErrorMessage="1" sqref="BJ11" xr:uid="{48830B44-F740-4C2B-8AF5-2BBBDB08AEE2}">
      <formula1>#REF!</formula1>
    </dataValidation>
    <dataValidation type="list" allowBlank="1" showInputMessage="1" sqref="AW59:BE59 P59:AQ59" xr:uid="{F70F20DA-6F3C-432C-9100-CD8D6430E61E}">
      <formula1>#REF!</formula1>
    </dataValidation>
  </dataValidations>
  <hyperlinks>
    <hyperlink ref="A1" location="はじめに!A1" display="＜はじめにへ" xr:uid="{447583A2-7973-44AF-A1EF-846212FC01DE}"/>
    <hyperlink ref="A1:E1" location="入力シート!Print_Area" display="＜入力シートへ" xr:uid="{73D69310-489D-4AA8-8B95-B98134AE98A5}"/>
    <hyperlink ref="AR1:AY1" location="おわりに!Print_Area" display="おわりにへ＞" xr:uid="{89BD24D9-283B-412E-81E2-A5BBC608B0DB}"/>
  </hyperlinks>
  <printOptions horizontalCentered="1" verticalCentered="1"/>
  <pageMargins left="0.39370078740157483" right="0.39370078740157483" top="0.39370078740157483" bottom="0.39370078740157483" header="0.39370078740157483" footer="0.39370078740157483"/>
  <pageSetup paperSize="9" scale="71"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7C3C745-7330-4D1E-BCDE-DC786952D058}">
            <xm:f>入力シート!$E$30&lt;&gt;"増設"</xm:f>
            <x14:dxf>
              <fill>
                <patternFill>
                  <bgColor theme="0" tint="-0.24994659260841701"/>
                </patternFill>
              </fill>
            </x14:dxf>
          </x14:cfRule>
          <xm:sqref>O33:AA33 T38:AA38</xm:sqref>
        </x14:conditionalFormatting>
        <x14:conditionalFormatting xmlns:xm="http://schemas.microsoft.com/office/excel/2006/main">
          <x14:cfRule type="expression" priority="3" id="{18B4A9A9-7617-47AA-841D-EFA8914E1930}">
            <xm:f>入力シート!$E$59="無"</xm:f>
            <x14:dxf>
              <fill>
                <patternFill>
                  <bgColor theme="0" tint="-0.24994659260841701"/>
                </patternFill>
              </fill>
            </x14:dxf>
          </x14:cfRule>
          <xm:sqref>AP18:AT18 R18:AO19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625A6-C445-4D2B-8305-870C35EA1EB4}">
  <sheetPr codeName="Sheet11">
    <pageSetUpPr fitToPage="1"/>
  </sheetPr>
  <dimension ref="A1:BN54"/>
  <sheetViews>
    <sheetView showGridLines="0" view="pageBreakPreview" zoomScale="80" zoomScaleNormal="100" zoomScaleSheetLayoutView="80" workbookViewId="0">
      <pane ySplit="1" topLeftCell="A2" activePane="bottomLeft" state="frozen"/>
      <selection pane="bottomLeft" activeCell="A2" sqref="A2"/>
    </sheetView>
  </sheetViews>
  <sheetFormatPr defaultRowHeight="13.5" x14ac:dyDescent="0.15"/>
  <cols>
    <col min="1" max="2" width="2.875" style="553" customWidth="1"/>
    <col min="3" max="4" width="3.875" style="553" customWidth="1"/>
    <col min="5" max="6" width="2.875" style="553" customWidth="1"/>
    <col min="7" max="8" width="3.875" style="553" customWidth="1"/>
    <col min="9" max="10" width="2.875" style="553" customWidth="1"/>
    <col min="11" max="13" width="3.875" style="553" customWidth="1"/>
    <col min="14" max="20" width="2.875" style="553" customWidth="1"/>
    <col min="21" max="23" width="3.875" style="553" customWidth="1"/>
    <col min="24" max="25" width="2.875" style="553" customWidth="1"/>
    <col min="26" max="28" width="3.875" style="553" customWidth="1"/>
    <col min="29" max="51" width="2.875" style="553" customWidth="1"/>
    <col min="64" max="66" width="8.875" hidden="1" customWidth="1"/>
  </cols>
  <sheetData>
    <row r="1" spans="1:66" ht="20.100000000000001" customHeight="1" x14ac:dyDescent="0.15">
      <c r="A1" s="1161" t="s">
        <v>216</v>
      </c>
      <c r="B1" s="1161"/>
      <c r="C1" s="1161"/>
      <c r="D1" s="1161"/>
      <c r="E1" s="1161"/>
      <c r="F1" s="1111"/>
      <c r="G1" s="1111"/>
      <c r="H1" s="1111"/>
      <c r="I1" s="1111"/>
      <c r="J1" s="1111"/>
      <c r="K1" s="1111"/>
      <c r="L1" s="417"/>
      <c r="M1" s="446" t="s">
        <v>217</v>
      </c>
      <c r="U1" s="554"/>
      <c r="V1" s="554"/>
      <c r="W1" s="554"/>
      <c r="X1" s="555"/>
      <c r="Y1" s="555"/>
      <c r="Z1" s="555"/>
      <c r="AA1" s="555"/>
      <c r="AB1" s="556"/>
      <c r="AC1" s="557"/>
      <c r="AD1" s="557"/>
      <c r="AE1" s="557"/>
      <c r="AF1" s="2"/>
      <c r="AG1" s="558"/>
      <c r="AH1" s="557"/>
      <c r="AI1" s="557"/>
      <c r="AJ1" s="557"/>
      <c r="AK1" s="559"/>
      <c r="AL1" s="559"/>
      <c r="AM1" s="559"/>
      <c r="AN1" s="556"/>
      <c r="AU1" s="1159" t="s">
        <v>218</v>
      </c>
      <c r="AV1" s="1159"/>
      <c r="AW1" s="1159"/>
      <c r="AX1" s="1159"/>
      <c r="AY1" s="1159"/>
    </row>
    <row r="2" spans="1:66" x14ac:dyDescent="0.15">
      <c r="A2" s="516"/>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1113" t="s">
        <v>304</v>
      </c>
      <c r="AX2" s="1113"/>
      <c r="AY2" s="1113"/>
    </row>
    <row r="3" spans="1:66" ht="14.25" thickBot="1" x14ac:dyDescent="0.2">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row>
    <row r="4" spans="1:66" x14ac:dyDescent="0.15">
      <c r="A4" s="800"/>
      <c r="B4" s="790"/>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1160"/>
      <c r="AN4" s="1160"/>
      <c r="AO4" s="790"/>
      <c r="AP4" s="563"/>
      <c r="AQ4" s="1115" t="str">
        <f>IF(入力シート!E10="","",入力シート!E10)</f>
        <v/>
      </c>
      <c r="AR4" s="1115"/>
      <c r="AS4" s="1115"/>
      <c r="AT4" s="1115"/>
      <c r="AU4" s="1115"/>
      <c r="AV4" s="1115"/>
      <c r="AW4" s="1115"/>
      <c r="AX4" s="1115"/>
      <c r="AY4" s="1116"/>
    </row>
    <row r="5" spans="1:66" x14ac:dyDescent="0.15">
      <c r="A5" s="1167" t="s">
        <v>305</v>
      </c>
      <c r="B5" s="1168"/>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168"/>
      <c r="AD5" s="1168"/>
      <c r="AE5" s="1168"/>
      <c r="AF5" s="1168"/>
      <c r="AG5" s="1168"/>
      <c r="AH5" s="1168"/>
      <c r="AI5" s="1168"/>
      <c r="AJ5" s="1168"/>
      <c r="AK5" s="1168"/>
      <c r="AL5" s="1168"/>
      <c r="AM5" s="1168"/>
      <c r="AN5" s="1168"/>
      <c r="AO5" s="1168"/>
      <c r="AP5" s="1168"/>
      <c r="AQ5" s="1168"/>
      <c r="AR5" s="1168"/>
      <c r="AS5" s="1168"/>
      <c r="AT5" s="1168"/>
      <c r="AU5" s="1168"/>
      <c r="AV5" s="1168"/>
      <c r="AW5" s="1168"/>
      <c r="AX5" s="1168"/>
      <c r="AY5" s="1169"/>
    </row>
    <row r="6" spans="1:66" s="445" customFormat="1" ht="22.5" customHeight="1" x14ac:dyDescent="0.15">
      <c r="A6" s="564"/>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65"/>
      <c r="AF6" s="458"/>
      <c r="AG6" s="458"/>
      <c r="AH6" s="458"/>
      <c r="AI6" s="458"/>
      <c r="AJ6" s="458"/>
      <c r="AK6" s="458"/>
      <c r="AL6" s="1170" t="s">
        <v>306</v>
      </c>
      <c r="AM6" s="1170"/>
      <c r="AN6" s="1170"/>
      <c r="AO6" s="1170"/>
      <c r="AP6" s="1170"/>
      <c r="AQ6" s="1170"/>
      <c r="AR6" s="1171" t="str">
        <f>IF(入力シート!E19="","",入力シート!E19)</f>
        <v/>
      </c>
      <c r="AS6" s="1171"/>
      <c r="AT6" s="1171"/>
      <c r="AU6" s="1171"/>
      <c r="AV6" s="1171"/>
      <c r="AW6" s="1171"/>
      <c r="AX6" s="1171"/>
      <c r="AY6" s="566"/>
      <c r="AZ6" s="567"/>
      <c r="BL6" t="s">
        <v>257</v>
      </c>
      <c r="BM6" t="s">
        <v>307</v>
      </c>
      <c r="BN6" t="s">
        <v>308</v>
      </c>
    </row>
    <row r="7" spans="1:66" s="445" customFormat="1" ht="22.5" customHeight="1" x14ac:dyDescent="0.15">
      <c r="A7" s="564"/>
      <c r="B7" s="516"/>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458"/>
      <c r="AG7" s="458"/>
      <c r="AH7" s="458"/>
      <c r="AI7" s="458"/>
      <c r="AJ7" s="458"/>
      <c r="AK7" s="1172"/>
      <c r="AL7" s="1173"/>
      <c r="AM7" s="476" t="s">
        <v>156</v>
      </c>
      <c r="AN7" s="1174"/>
      <c r="AO7" s="1174"/>
      <c r="AP7" s="962" t="s">
        <v>309</v>
      </c>
      <c r="AQ7" s="962"/>
      <c r="AR7" s="962"/>
      <c r="AS7" s="962"/>
      <c r="AT7" s="1175" t="str">
        <f>IF(入力シート!E72="","",IF(入力シート!E72="選択してください","",入力シート!E72))</f>
        <v/>
      </c>
      <c r="AU7" s="1175"/>
      <c r="AV7" s="1175"/>
      <c r="AW7" s="1175"/>
      <c r="AX7" s="1175"/>
      <c r="AY7" s="569"/>
      <c r="AZ7" s="567"/>
      <c r="BL7" s="445">
        <v>1</v>
      </c>
      <c r="BM7" s="570">
        <f>IF(OR(AT7="",AT7="選択してください"),0,1)</f>
        <v>0</v>
      </c>
      <c r="BN7" s="445">
        <f>BL7-BM7</f>
        <v>1</v>
      </c>
    </row>
    <row r="8" spans="1:66" ht="15" customHeight="1" x14ac:dyDescent="0.15">
      <c r="A8" s="571" t="s">
        <v>310</v>
      </c>
      <c r="B8" s="540"/>
      <c r="C8" s="540"/>
      <c r="D8" s="540"/>
      <c r="E8" s="540"/>
      <c r="F8" s="540"/>
      <c r="G8" s="540"/>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66"/>
    </row>
    <row r="9" spans="1:66" ht="18.75" customHeight="1" x14ac:dyDescent="0.15">
      <c r="A9" s="572"/>
      <c r="B9" s="1162" t="s">
        <v>311</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961" t="s">
        <v>273</v>
      </c>
      <c r="AL9" s="962"/>
      <c r="AM9" s="962"/>
      <c r="AN9" s="962"/>
      <c r="AO9" s="962"/>
      <c r="AP9" s="962"/>
      <c r="AQ9" s="962"/>
      <c r="AR9" s="962"/>
      <c r="AS9" s="962"/>
      <c r="AT9" s="962"/>
      <c r="AU9" s="962"/>
      <c r="AV9" s="962"/>
      <c r="AW9" s="962"/>
      <c r="AX9" s="1163"/>
      <c r="AY9" s="566"/>
    </row>
    <row r="10" spans="1:66" ht="18.75" customHeight="1" x14ac:dyDescent="0.15">
      <c r="A10" s="572"/>
      <c r="B10" s="1162" t="s">
        <v>312</v>
      </c>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f>IF(入力シート!E73="","",入力シート!E73)</f>
        <v>0</v>
      </c>
      <c r="AL10" s="1164"/>
      <c r="AM10" s="1164"/>
      <c r="AN10" s="1164"/>
      <c r="AO10" s="1164"/>
      <c r="AP10" s="1164"/>
      <c r="AQ10" s="1164"/>
      <c r="AR10" s="1164"/>
      <c r="AS10" s="1164"/>
      <c r="AT10" s="1164"/>
      <c r="AU10" s="1164"/>
      <c r="AV10" s="1164"/>
      <c r="AW10" s="1106" t="s">
        <v>147</v>
      </c>
      <c r="AX10" s="1148"/>
      <c r="AY10" s="566"/>
    </row>
    <row r="11" spans="1:66" ht="18.75" customHeight="1" x14ac:dyDescent="0.15">
      <c r="A11" s="572"/>
      <c r="B11" s="1162" t="s">
        <v>313</v>
      </c>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27" t="str">
        <f>IF(入力シート!E80="","",入力シート!E80)</f>
        <v/>
      </c>
      <c r="AL11" s="1149"/>
      <c r="AM11" s="1149"/>
      <c r="AN11" s="1149"/>
      <c r="AO11" s="1149"/>
      <c r="AP11" s="962" t="s">
        <v>156</v>
      </c>
      <c r="AQ11" s="962"/>
      <c r="AR11" s="1149" t="str">
        <f>IF(入力シート!H80="","",入力シート!H80)</f>
        <v/>
      </c>
      <c r="AS11" s="1149"/>
      <c r="AT11" s="1149"/>
      <c r="AU11" s="1149"/>
      <c r="AV11" s="1149"/>
      <c r="AW11" s="1106" t="s">
        <v>158</v>
      </c>
      <c r="AX11" s="1148"/>
      <c r="AY11" s="566"/>
    </row>
    <row r="12" spans="1:66" ht="18.75" customHeight="1" x14ac:dyDescent="0.15">
      <c r="A12" s="572"/>
      <c r="B12" s="1162" t="s">
        <v>314</v>
      </c>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2"/>
      <c r="AF12" s="1162"/>
      <c r="AG12" s="1162"/>
      <c r="AH12" s="1162"/>
      <c r="AI12" s="1162"/>
      <c r="AJ12" s="1162"/>
      <c r="AK12" s="1127" t="str">
        <f>IF(入力シート!E81="","",入力シート!E81)</f>
        <v/>
      </c>
      <c r="AL12" s="1149"/>
      <c r="AM12" s="1149"/>
      <c r="AN12" s="1149"/>
      <c r="AO12" s="1149"/>
      <c r="AP12" s="962" t="s">
        <v>156</v>
      </c>
      <c r="AQ12" s="962"/>
      <c r="AR12" s="1149" t="str">
        <f>IF(入力シート!H81="","",入力シート!H81)</f>
        <v/>
      </c>
      <c r="AS12" s="1149"/>
      <c r="AT12" s="1149"/>
      <c r="AU12" s="1149"/>
      <c r="AV12" s="1149"/>
      <c r="AW12" s="1106" t="s">
        <v>158</v>
      </c>
      <c r="AX12" s="1148"/>
      <c r="AY12" s="566"/>
    </row>
    <row r="13" spans="1:66" ht="18.75" customHeight="1" x14ac:dyDescent="0.15">
      <c r="A13" s="572"/>
      <c r="B13" s="1008" t="s">
        <v>315</v>
      </c>
      <c r="C13" s="966"/>
      <c r="D13" s="966"/>
      <c r="E13" s="966"/>
      <c r="F13" s="966"/>
      <c r="G13" s="966"/>
      <c r="H13" s="966"/>
      <c r="I13" s="966"/>
      <c r="J13" s="966"/>
      <c r="K13" s="966"/>
      <c r="L13" s="966"/>
      <c r="M13" s="1143"/>
      <c r="N13" s="1147" t="s">
        <v>790</v>
      </c>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27" t="str">
        <f>IF(入力シート!E82="","",入力シート!E82)</f>
        <v/>
      </c>
      <c r="AL13" s="1149"/>
      <c r="AM13" s="1149"/>
      <c r="AN13" s="1149"/>
      <c r="AO13" s="1149"/>
      <c r="AP13" s="1149"/>
      <c r="AQ13" s="1149"/>
      <c r="AR13" s="1149"/>
      <c r="AS13" s="1149"/>
      <c r="AT13" s="1149"/>
      <c r="AU13" s="1149"/>
      <c r="AV13" s="1149"/>
      <c r="AW13" s="1106" t="s">
        <v>317</v>
      </c>
      <c r="AX13" s="1148"/>
      <c r="AY13" s="566"/>
    </row>
    <row r="14" spans="1:66" ht="18.75" customHeight="1" x14ac:dyDescent="0.15">
      <c r="A14" s="572"/>
      <c r="B14" s="1144"/>
      <c r="C14" s="1145"/>
      <c r="D14" s="1145"/>
      <c r="E14" s="1145"/>
      <c r="F14" s="1145"/>
      <c r="G14" s="1145"/>
      <c r="H14" s="1145"/>
      <c r="I14" s="1145"/>
      <c r="J14" s="1145"/>
      <c r="K14" s="1145"/>
      <c r="L14" s="1145"/>
      <c r="M14" s="1146"/>
      <c r="N14" s="1147" t="s">
        <v>791</v>
      </c>
      <c r="O14" s="1147"/>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27" t="str">
        <f>IF(入力シート!E83="","",入力シート!E83)</f>
        <v/>
      </c>
      <c r="AL14" s="1149"/>
      <c r="AM14" s="1149"/>
      <c r="AN14" s="1149"/>
      <c r="AO14" s="1149"/>
      <c r="AP14" s="1149"/>
      <c r="AQ14" s="1149"/>
      <c r="AR14" s="1149"/>
      <c r="AS14" s="1149"/>
      <c r="AT14" s="1149"/>
      <c r="AU14" s="1149"/>
      <c r="AV14" s="1149"/>
      <c r="AW14" s="1106" t="s">
        <v>317</v>
      </c>
      <c r="AX14" s="1148"/>
      <c r="AY14" s="566"/>
    </row>
    <row r="15" spans="1:66" ht="18.75" customHeight="1" x14ac:dyDescent="0.15">
      <c r="A15" s="572"/>
      <c r="B15" s="1008" t="s">
        <v>901</v>
      </c>
      <c r="C15" s="966"/>
      <c r="D15" s="966"/>
      <c r="E15" s="966"/>
      <c r="F15" s="966"/>
      <c r="G15" s="966"/>
      <c r="H15" s="966"/>
      <c r="I15" s="966"/>
      <c r="J15" s="966"/>
      <c r="K15" s="966"/>
      <c r="L15" s="966"/>
      <c r="M15" s="1143"/>
      <c r="N15" s="1147" t="s">
        <v>904</v>
      </c>
      <c r="O15" s="1147"/>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7"/>
      <c r="AK15" s="1127" t="str">
        <f>IF(入力シート!E84="","",入力シート!E84)</f>
        <v/>
      </c>
      <c r="AL15" s="1149"/>
      <c r="AM15" s="1149"/>
      <c r="AN15" s="1149"/>
      <c r="AO15" s="1149"/>
      <c r="AP15" s="962" t="s">
        <v>156</v>
      </c>
      <c r="AQ15" s="962"/>
      <c r="AR15" s="1149" t="str">
        <f>IF(入力シート!H84="","",入力シート!H84)</f>
        <v/>
      </c>
      <c r="AS15" s="1149"/>
      <c r="AT15" s="1149"/>
      <c r="AU15" s="1149"/>
      <c r="AV15" s="1149"/>
      <c r="AW15" s="1106" t="s">
        <v>158</v>
      </c>
      <c r="AX15" s="1148"/>
      <c r="AY15" s="566"/>
    </row>
    <row r="16" spans="1:66" ht="18.75" customHeight="1" x14ac:dyDescent="0.15">
      <c r="A16" s="572"/>
      <c r="B16" s="1144"/>
      <c r="C16" s="1145"/>
      <c r="D16" s="1145"/>
      <c r="E16" s="1145"/>
      <c r="F16" s="1145"/>
      <c r="G16" s="1145"/>
      <c r="H16" s="1145"/>
      <c r="I16" s="1145"/>
      <c r="J16" s="1145"/>
      <c r="K16" s="1145"/>
      <c r="L16" s="1145"/>
      <c r="M16" s="1146"/>
      <c r="N16" s="1147" t="s">
        <v>905</v>
      </c>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27" t="str">
        <f>IF(入力シート!E85="","",入力シート!E85)</f>
        <v/>
      </c>
      <c r="AL16" s="1149"/>
      <c r="AM16" s="1149"/>
      <c r="AN16" s="1149"/>
      <c r="AO16" s="1149"/>
      <c r="AP16" s="1149"/>
      <c r="AQ16" s="1149"/>
      <c r="AR16" s="1149"/>
      <c r="AS16" s="1149"/>
      <c r="AT16" s="1149"/>
      <c r="AU16" s="1149"/>
      <c r="AV16" s="1149"/>
      <c r="AW16" s="1106" t="s">
        <v>158</v>
      </c>
      <c r="AX16" s="1148"/>
      <c r="AY16" s="566"/>
    </row>
    <row r="17" spans="1:66" ht="18.75" customHeight="1" x14ac:dyDescent="0.15">
      <c r="A17" s="572"/>
      <c r="B17" s="1162" t="s">
        <v>902</v>
      </c>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2"/>
      <c r="AK17" s="1188" t="str">
        <f>IF(入力シート!E88="","",IF(入力シート!E88="選択してください","",入力シート!E88))</f>
        <v/>
      </c>
      <c r="AL17" s="1189"/>
      <c r="AM17" s="1189"/>
      <c r="AN17" s="1189"/>
      <c r="AO17" s="1189"/>
      <c r="AP17" s="1189"/>
      <c r="AQ17" s="1189"/>
      <c r="AR17" s="1189"/>
      <c r="AS17" s="1189"/>
      <c r="AT17" s="1189"/>
      <c r="AU17" s="1189"/>
      <c r="AV17" s="1189"/>
      <c r="AW17" s="962"/>
      <c r="AX17" s="1163"/>
      <c r="AY17" s="566"/>
    </row>
    <row r="18" spans="1:66" ht="18.75" customHeight="1" x14ac:dyDescent="0.15">
      <c r="A18" s="572"/>
      <c r="B18" s="1162" t="s">
        <v>903</v>
      </c>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c r="AK18" s="1162" t="str">
        <f>IF(入力シート!E89="","",入力シート!E89)</f>
        <v/>
      </c>
      <c r="AL18" s="1164"/>
      <c r="AM18" s="1164"/>
      <c r="AN18" s="1164"/>
      <c r="AO18" s="1164"/>
      <c r="AP18" s="1164"/>
      <c r="AQ18" s="1164"/>
      <c r="AR18" s="1164"/>
      <c r="AS18" s="1164"/>
      <c r="AT18" s="1164"/>
      <c r="AU18" s="1164"/>
      <c r="AV18" s="1164"/>
      <c r="AW18" s="1164"/>
      <c r="AX18" s="1190"/>
      <c r="AY18" s="566"/>
    </row>
    <row r="19" spans="1:66" ht="12.95" customHeight="1" x14ac:dyDescent="0.15">
      <c r="A19" s="572"/>
      <c r="B19" s="966" t="s">
        <v>319</v>
      </c>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566"/>
    </row>
    <row r="20" spans="1:66" ht="15" customHeight="1" x14ac:dyDescent="0.15">
      <c r="A20" s="1203" t="s">
        <v>320</v>
      </c>
      <c r="B20" s="1203"/>
      <c r="C20" s="1203"/>
      <c r="D20" s="1203"/>
      <c r="E20" s="1203"/>
      <c r="F20" s="1203"/>
      <c r="G20" s="1203"/>
      <c r="H20" s="1203"/>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566"/>
    </row>
    <row r="21" spans="1:66" ht="18.75" customHeight="1" x14ac:dyDescent="0.15">
      <c r="A21" s="572" t="s">
        <v>230</v>
      </c>
      <c r="B21" s="1008" t="s">
        <v>321</v>
      </c>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1143"/>
      <c r="AK21" s="1165"/>
      <c r="AL21" s="1166"/>
      <c r="AM21" s="1166"/>
      <c r="AN21" s="1166"/>
      <c r="AO21" s="1166"/>
      <c r="AP21" s="1166"/>
      <c r="AQ21" s="1166"/>
      <c r="AR21" s="1166"/>
      <c r="AS21" s="1166"/>
      <c r="AT21" s="1166"/>
      <c r="AU21" s="1166"/>
      <c r="AV21" s="1166"/>
      <c r="AW21" s="1106" t="s">
        <v>151</v>
      </c>
      <c r="AX21" s="1148"/>
      <c r="AY21" s="566"/>
      <c r="BL21">
        <v>1</v>
      </c>
      <c r="BM21">
        <f>COUNTA(AK21)</f>
        <v>0</v>
      </c>
      <c r="BN21">
        <f>BL21-BM21</f>
        <v>1</v>
      </c>
    </row>
    <row r="22" spans="1:66" ht="18.75" customHeight="1" x14ac:dyDescent="0.15">
      <c r="A22" s="572"/>
      <c r="B22" s="1162" t="s">
        <v>322</v>
      </c>
      <c r="C22" s="1162"/>
      <c r="D22" s="1162"/>
      <c r="E22" s="1162"/>
      <c r="F22" s="1162"/>
      <c r="G22" s="1162"/>
      <c r="H22" s="1162"/>
      <c r="I22" s="1162"/>
      <c r="J22" s="1162"/>
      <c r="K22" s="1162"/>
      <c r="L22" s="1162"/>
      <c r="M22" s="1162"/>
      <c r="N22" s="1162"/>
      <c r="O22" s="1162"/>
      <c r="P22" s="1162"/>
      <c r="Q22" s="1162"/>
      <c r="R22" s="1162"/>
      <c r="S22" s="1162"/>
      <c r="T22" s="1162"/>
      <c r="U22" s="1162"/>
      <c r="V22" s="1008"/>
      <c r="W22" s="1008"/>
      <c r="X22" s="1008"/>
      <c r="Y22" s="1008"/>
      <c r="Z22" s="1008"/>
      <c r="AA22" s="1008"/>
      <c r="AB22" s="1008"/>
      <c r="AC22" s="1008"/>
      <c r="AD22" s="1008"/>
      <c r="AE22" s="1008"/>
      <c r="AF22" s="1008"/>
      <c r="AG22" s="1008"/>
      <c r="AH22" s="1008"/>
      <c r="AI22" s="1008"/>
      <c r="AJ22" s="1194"/>
      <c r="AK22" s="1191"/>
      <c r="AL22" s="1191"/>
      <c r="AM22" s="1191"/>
      <c r="AN22" s="1191"/>
      <c r="AO22" s="1191"/>
      <c r="AP22" s="456" t="s">
        <v>323</v>
      </c>
      <c r="AQ22" s="574" t="s">
        <v>324</v>
      </c>
      <c r="AR22" s="1191"/>
      <c r="AS22" s="1191"/>
      <c r="AT22" s="1191"/>
      <c r="AU22" s="1191"/>
      <c r="AV22" s="1191"/>
      <c r="AW22" s="1192" t="s">
        <v>140</v>
      </c>
      <c r="AX22" s="1193"/>
      <c r="AY22" s="566"/>
    </row>
    <row r="23" spans="1:66" ht="18.75" customHeight="1" x14ac:dyDescent="0.15">
      <c r="A23" s="572"/>
      <c r="B23" s="1198" t="s">
        <v>325</v>
      </c>
      <c r="C23" s="1013"/>
      <c r="D23" s="1013"/>
      <c r="E23" s="1013"/>
      <c r="F23" s="1013"/>
      <c r="G23" s="1013"/>
      <c r="H23" s="1013"/>
      <c r="I23" s="1013"/>
      <c r="J23" s="966"/>
      <c r="K23" s="966"/>
      <c r="L23" s="966"/>
      <c r="M23" s="966"/>
      <c r="N23" s="966"/>
      <c r="O23" s="966"/>
      <c r="P23" s="966"/>
      <c r="Q23" s="966"/>
      <c r="R23" s="966"/>
      <c r="S23" s="966"/>
      <c r="T23" s="966"/>
      <c r="U23" s="966"/>
      <c r="V23" s="574"/>
      <c r="W23" s="1180" t="s">
        <v>326</v>
      </c>
      <c r="X23" s="1181"/>
      <c r="Y23" s="1181"/>
      <c r="Z23" s="1181"/>
      <c r="AA23" s="1181"/>
      <c r="AB23" s="1181"/>
      <c r="AC23" s="1181"/>
      <c r="AD23" s="1181"/>
      <c r="AE23" s="1181"/>
      <c r="AF23" s="1181"/>
      <c r="AG23" s="1181"/>
      <c r="AH23" s="1181"/>
      <c r="AI23" s="1181"/>
      <c r="AJ23" s="1182"/>
      <c r="AK23" s="1183"/>
      <c r="AL23" s="1184"/>
      <c r="AM23" s="1184"/>
      <c r="AN23" s="1184"/>
      <c r="AO23" s="1184"/>
      <c r="AP23" s="1184"/>
      <c r="AQ23" s="1184"/>
      <c r="AR23" s="1184"/>
      <c r="AS23" s="1184"/>
      <c r="AT23" s="1184"/>
      <c r="AU23" s="1184"/>
      <c r="AV23" s="1184"/>
      <c r="AW23" s="1184"/>
      <c r="AX23" s="1185"/>
      <c r="AY23" s="566"/>
    </row>
    <row r="24" spans="1:66" ht="18.75" customHeight="1" x14ac:dyDescent="0.15">
      <c r="A24" s="572"/>
      <c r="B24" s="1198"/>
      <c r="C24" s="1013"/>
      <c r="D24" s="1013"/>
      <c r="E24" s="1013"/>
      <c r="F24" s="1013"/>
      <c r="G24" s="1013"/>
      <c r="H24" s="1013"/>
      <c r="I24" s="1013"/>
      <c r="J24" s="1013"/>
      <c r="K24" s="1013"/>
      <c r="L24" s="1013"/>
      <c r="M24" s="1013"/>
      <c r="N24" s="1013"/>
      <c r="O24" s="1013"/>
      <c r="P24" s="1013"/>
      <c r="Q24" s="1013"/>
      <c r="R24" s="1013"/>
      <c r="S24" s="1013"/>
      <c r="T24" s="1013"/>
      <c r="U24" s="1013"/>
      <c r="V24" s="474"/>
      <c r="W24" s="1014" t="s">
        <v>327</v>
      </c>
      <c r="X24" s="1186"/>
      <c r="Y24" s="1186"/>
      <c r="Z24" s="1186"/>
      <c r="AA24" s="1186"/>
      <c r="AB24" s="1186"/>
      <c r="AC24" s="1186"/>
      <c r="AD24" s="1186"/>
      <c r="AE24" s="1186"/>
      <c r="AF24" s="1186"/>
      <c r="AG24" s="1186"/>
      <c r="AH24" s="1186"/>
      <c r="AI24" s="1186"/>
      <c r="AJ24" s="1187"/>
      <c r="AK24" s="1195"/>
      <c r="AL24" s="1196"/>
      <c r="AM24" s="1196"/>
      <c r="AN24" s="1196"/>
      <c r="AO24" s="1196"/>
      <c r="AP24" s="1196"/>
      <c r="AQ24" s="1196"/>
      <c r="AR24" s="1196"/>
      <c r="AS24" s="1196"/>
      <c r="AT24" s="1196"/>
      <c r="AU24" s="1196"/>
      <c r="AV24" s="1196"/>
      <c r="AW24" s="1196"/>
      <c r="AX24" s="1197"/>
      <c r="AY24" s="566"/>
    </row>
    <row r="25" spans="1:66" ht="18.75" customHeight="1" x14ac:dyDescent="0.15">
      <c r="A25" s="572"/>
      <c r="B25" s="1144"/>
      <c r="C25" s="1145"/>
      <c r="D25" s="1145"/>
      <c r="E25" s="1145"/>
      <c r="F25" s="1145"/>
      <c r="G25" s="1145"/>
      <c r="H25" s="1145"/>
      <c r="I25" s="1145"/>
      <c r="J25" s="1145"/>
      <c r="K25" s="1145"/>
      <c r="L25" s="1145"/>
      <c r="M25" s="1145"/>
      <c r="N25" s="1145"/>
      <c r="O25" s="1145"/>
      <c r="P25" s="1145"/>
      <c r="Q25" s="1145"/>
      <c r="R25" s="1145"/>
      <c r="S25" s="1145"/>
      <c r="T25" s="1145"/>
      <c r="U25" s="1145"/>
      <c r="V25" s="575"/>
      <c r="W25" s="963" t="s">
        <v>328</v>
      </c>
      <c r="X25" s="964"/>
      <c r="Y25" s="964"/>
      <c r="Z25" s="964"/>
      <c r="AA25" s="964"/>
      <c r="AB25" s="964"/>
      <c r="AC25" s="964"/>
      <c r="AD25" s="964"/>
      <c r="AE25" s="964"/>
      <c r="AF25" s="964"/>
      <c r="AG25" s="964"/>
      <c r="AH25" s="964"/>
      <c r="AI25" s="964"/>
      <c r="AJ25" s="1199"/>
      <c r="AK25" s="1200"/>
      <c r="AL25" s="1201"/>
      <c r="AM25" s="1201"/>
      <c r="AN25" s="1201"/>
      <c r="AO25" s="1201"/>
      <c r="AP25" s="1201"/>
      <c r="AQ25" s="1201"/>
      <c r="AR25" s="1201"/>
      <c r="AS25" s="1201"/>
      <c r="AT25" s="1201"/>
      <c r="AU25" s="1201"/>
      <c r="AV25" s="1201"/>
      <c r="AW25" s="1201"/>
      <c r="AX25" s="1202"/>
      <c r="AY25" s="566"/>
    </row>
    <row r="26" spans="1:66" ht="18.75" customHeight="1" x14ac:dyDescent="0.15">
      <c r="A26" s="572"/>
      <c r="B26" s="1162" t="s">
        <v>329</v>
      </c>
      <c r="C26" s="1164"/>
      <c r="D26" s="1164"/>
      <c r="E26" s="1164"/>
      <c r="F26" s="1164"/>
      <c r="G26" s="1164"/>
      <c r="H26" s="1164"/>
      <c r="I26" s="1164"/>
      <c r="J26" s="1164"/>
      <c r="K26" s="1164"/>
      <c r="L26" s="1164"/>
      <c r="M26" s="1164"/>
      <c r="N26" s="1164"/>
      <c r="O26" s="1164"/>
      <c r="P26" s="1164"/>
      <c r="Q26" s="1164"/>
      <c r="R26" s="1164"/>
      <c r="S26" s="1164"/>
      <c r="T26" s="1164"/>
      <c r="U26" s="1164"/>
      <c r="V26" s="1145"/>
      <c r="W26" s="1145"/>
      <c r="X26" s="1145"/>
      <c r="Y26" s="1145"/>
      <c r="Z26" s="1145"/>
      <c r="AA26" s="1145"/>
      <c r="AB26" s="1145"/>
      <c r="AC26" s="1145"/>
      <c r="AD26" s="1145"/>
      <c r="AE26" s="1145"/>
      <c r="AF26" s="1145"/>
      <c r="AG26" s="1145"/>
      <c r="AH26" s="1145"/>
      <c r="AI26" s="1145"/>
      <c r="AJ26" s="1145"/>
      <c r="AK26" s="1237"/>
      <c r="AL26" s="1238"/>
      <c r="AM26" s="1238"/>
      <c r="AN26" s="1238"/>
      <c r="AO26" s="1238"/>
      <c r="AP26" s="1238"/>
      <c r="AQ26" s="1238"/>
      <c r="AR26" s="1238"/>
      <c r="AS26" s="1238"/>
      <c r="AT26" s="1238"/>
      <c r="AU26" s="1238"/>
      <c r="AV26" s="1238"/>
      <c r="AW26" s="575" t="s">
        <v>153</v>
      </c>
      <c r="AX26" s="576"/>
      <c r="AY26" s="566"/>
    </row>
    <row r="27" spans="1:66" x14ac:dyDescent="0.15">
      <c r="A27" s="564"/>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66"/>
    </row>
    <row r="28" spans="1:66" ht="15" customHeight="1" x14ac:dyDescent="0.15">
      <c r="A28" s="571" t="s">
        <v>330</v>
      </c>
      <c r="B28" s="472"/>
      <c r="C28" s="472"/>
      <c r="D28" s="472"/>
      <c r="E28" s="540"/>
      <c r="F28" s="540"/>
      <c r="G28" s="540"/>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77"/>
      <c r="AH28" s="516"/>
      <c r="AI28" s="516"/>
      <c r="AJ28" s="516"/>
      <c r="AK28" s="516"/>
      <c r="AL28" s="516"/>
      <c r="AM28" s="516"/>
      <c r="AN28" s="516"/>
      <c r="AO28" s="516"/>
      <c r="AP28" s="516"/>
      <c r="AQ28" s="516"/>
      <c r="AR28" s="516"/>
      <c r="AS28" s="516"/>
      <c r="AT28" s="516"/>
      <c r="AU28" s="516"/>
      <c r="AV28" s="516"/>
      <c r="AW28" s="516"/>
      <c r="AX28" s="516"/>
      <c r="AY28" s="566"/>
    </row>
    <row r="29" spans="1:66" ht="18.75" customHeight="1" thickBot="1" x14ac:dyDescent="0.2">
      <c r="A29" s="564"/>
      <c r="B29" s="1204" t="s">
        <v>331</v>
      </c>
      <c r="C29" s="1205"/>
      <c r="D29" s="1205"/>
      <c r="E29" s="1205"/>
      <c r="F29" s="1205"/>
      <c r="G29" s="1205"/>
      <c r="H29" s="1205"/>
      <c r="I29" s="1205"/>
      <c r="J29" s="1205"/>
      <c r="K29" s="1205"/>
      <c r="L29" s="1205"/>
      <c r="M29" s="1205"/>
      <c r="N29" s="1205"/>
      <c r="O29" s="1205"/>
      <c r="P29" s="1205"/>
      <c r="Q29" s="1205"/>
      <c r="R29" s="1205"/>
      <c r="S29" s="1205"/>
      <c r="T29" s="1205"/>
      <c r="U29" s="1205"/>
      <c r="V29" s="1205"/>
      <c r="W29" s="1205"/>
      <c r="X29" s="1205"/>
      <c r="Y29" s="1205"/>
      <c r="Z29" s="1205"/>
      <c r="AA29" s="1205"/>
      <c r="AB29" s="1205"/>
      <c r="AC29" s="1205"/>
      <c r="AD29" s="1206"/>
      <c r="AE29" s="584"/>
      <c r="AF29" s="1205" t="s">
        <v>332</v>
      </c>
      <c r="AG29" s="1205"/>
      <c r="AH29" s="1205"/>
      <c r="AI29" s="1205"/>
      <c r="AJ29" s="1205"/>
      <c r="AK29" s="1205"/>
      <c r="AL29" s="1205"/>
      <c r="AM29" s="1205"/>
      <c r="AN29" s="1205"/>
      <c r="AO29" s="1205"/>
      <c r="AP29" s="1205"/>
      <c r="AQ29" s="1205"/>
      <c r="AR29" s="1205"/>
      <c r="AS29" s="1205"/>
      <c r="AT29" s="1205"/>
      <c r="AU29" s="1205"/>
      <c r="AV29" s="1205"/>
      <c r="AW29" s="1205"/>
      <c r="AX29" s="1206"/>
      <c r="AY29" s="566"/>
    </row>
    <row r="30" spans="1:66" ht="18.75" customHeight="1" thickTop="1" x14ac:dyDescent="0.15">
      <c r="A30" s="564"/>
      <c r="B30" s="1217" t="s">
        <v>333</v>
      </c>
      <c r="C30" s="1218"/>
      <c r="D30" s="1218"/>
      <c r="E30" s="1218"/>
      <c r="F30" s="1218"/>
      <c r="G30" s="1218"/>
      <c r="H30" s="1218"/>
      <c r="I30" s="1218"/>
      <c r="J30" s="1219"/>
      <c r="K30" s="1271">
        <f>IF(K44="","",K44)</f>
        <v>0</v>
      </c>
      <c r="L30" s="1272"/>
      <c r="M30" s="1272"/>
      <c r="N30" s="1272"/>
      <c r="O30" s="1272"/>
      <c r="P30" s="1272"/>
      <c r="Q30" s="1272"/>
      <c r="R30" s="1272"/>
      <c r="S30" s="1272"/>
      <c r="T30" s="1272"/>
      <c r="U30" s="1272"/>
      <c r="V30" s="1272"/>
      <c r="W30" s="1272"/>
      <c r="X30" s="1272"/>
      <c r="Y30" s="1272"/>
      <c r="Z30" s="1272"/>
      <c r="AA30" s="1272"/>
      <c r="AB30" s="1272"/>
      <c r="AC30" s="585" t="s">
        <v>142</v>
      </c>
      <c r="AD30" s="586"/>
      <c r="AE30" s="541"/>
      <c r="AF30" s="1218" t="s">
        <v>334</v>
      </c>
      <c r="AG30" s="1218"/>
      <c r="AH30" s="1218"/>
      <c r="AI30" s="1218"/>
      <c r="AJ30" s="1218"/>
      <c r="AK30" s="1218"/>
      <c r="AL30" s="1219"/>
      <c r="AM30" s="1268" t="str">
        <f>IF(入力シート!E76="","",IF(入力シート!E76="選択してください","",入力シート!E76))</f>
        <v/>
      </c>
      <c r="AN30" s="1269"/>
      <c r="AO30" s="1269"/>
      <c r="AP30" s="1269"/>
      <c r="AQ30" s="1269"/>
      <c r="AR30" s="1269"/>
      <c r="AS30" s="1269"/>
      <c r="AT30" s="1269"/>
      <c r="AU30" s="1269"/>
      <c r="AV30" s="1269"/>
      <c r="AW30" s="1269"/>
      <c r="AX30" s="1270"/>
      <c r="AY30" s="566"/>
    </row>
    <row r="31" spans="1:66" ht="18.75" customHeight="1" x14ac:dyDescent="0.15">
      <c r="A31" s="564"/>
      <c r="B31" s="1105" t="s">
        <v>335</v>
      </c>
      <c r="C31" s="1106"/>
      <c r="D31" s="1106"/>
      <c r="E31" s="1106"/>
      <c r="F31" s="1106"/>
      <c r="G31" s="1106"/>
      <c r="H31" s="1106"/>
      <c r="I31" s="1106"/>
      <c r="J31" s="1148"/>
      <c r="K31" s="1166"/>
      <c r="L31" s="1166"/>
      <c r="M31" s="1166"/>
      <c r="N31" s="1166"/>
      <c r="O31" s="1166"/>
      <c r="P31" s="1166"/>
      <c r="Q31" s="1166"/>
      <c r="R31" s="1166"/>
      <c r="S31" s="1166"/>
      <c r="T31" s="1166"/>
      <c r="U31" s="1166"/>
      <c r="V31" s="1166"/>
      <c r="W31" s="1166"/>
      <c r="X31" s="1166"/>
      <c r="Y31" s="1166"/>
      <c r="Z31" s="1166"/>
      <c r="AA31" s="1166"/>
      <c r="AB31" s="1166"/>
      <c r="AC31" s="568" t="s">
        <v>140</v>
      </c>
      <c r="AD31" s="520"/>
      <c r="AE31" s="587"/>
      <c r="AF31" s="1106" t="s">
        <v>336</v>
      </c>
      <c r="AG31" s="1106"/>
      <c r="AH31" s="1106"/>
      <c r="AI31" s="1106"/>
      <c r="AJ31" s="1106"/>
      <c r="AK31" s="1106"/>
      <c r="AL31" s="1148"/>
      <c r="AM31" s="1165"/>
      <c r="AN31" s="1166"/>
      <c r="AO31" s="1166"/>
      <c r="AP31" s="1166"/>
      <c r="AQ31" s="1166"/>
      <c r="AR31" s="1166"/>
      <c r="AS31" s="1166"/>
      <c r="AT31" s="1166"/>
      <c r="AU31" s="1166"/>
      <c r="AV31" s="1166"/>
      <c r="AW31" s="578" t="s">
        <v>323</v>
      </c>
      <c r="AX31" s="579"/>
      <c r="AY31" s="566"/>
    </row>
    <row r="32" spans="1:66" ht="18.75" customHeight="1" x14ac:dyDescent="0.15">
      <c r="A32" s="564"/>
      <c r="B32" s="1105" t="s">
        <v>337</v>
      </c>
      <c r="C32" s="1106"/>
      <c r="D32" s="1106"/>
      <c r="E32" s="1106"/>
      <c r="F32" s="1106"/>
      <c r="G32" s="1106"/>
      <c r="H32" s="1106"/>
      <c r="I32" s="1106"/>
      <c r="J32" s="1148"/>
      <c r="K32" s="1166"/>
      <c r="L32" s="1166"/>
      <c r="M32" s="1166"/>
      <c r="N32" s="1166"/>
      <c r="O32" s="1166"/>
      <c r="P32" s="1166"/>
      <c r="Q32" s="1166"/>
      <c r="R32" s="1166"/>
      <c r="S32" s="1166"/>
      <c r="T32" s="1166"/>
      <c r="U32" s="1166"/>
      <c r="V32" s="1166"/>
      <c r="W32" s="1166"/>
      <c r="X32" s="1166"/>
      <c r="Y32" s="1166"/>
      <c r="Z32" s="1166"/>
      <c r="AA32" s="1166"/>
      <c r="AB32" s="1166"/>
      <c r="AC32" s="776" t="s">
        <v>355</v>
      </c>
      <c r="AD32" s="520"/>
      <c r="AE32" s="541"/>
      <c r="AF32" s="1106" t="s">
        <v>338</v>
      </c>
      <c r="AG32" s="1106"/>
      <c r="AH32" s="1106"/>
      <c r="AI32" s="1106"/>
      <c r="AJ32" s="1106"/>
      <c r="AK32" s="1106"/>
      <c r="AL32" s="1148"/>
      <c r="AM32" s="1127" t="str">
        <f>IF(入力シート!E71="","",入力シート!E71)</f>
        <v/>
      </c>
      <c r="AN32" s="1149"/>
      <c r="AO32" s="1149"/>
      <c r="AP32" s="1149"/>
      <c r="AQ32" s="1149"/>
      <c r="AR32" s="1149"/>
      <c r="AS32" s="1149"/>
      <c r="AT32" s="1149"/>
      <c r="AU32" s="1149"/>
      <c r="AV32" s="1149"/>
      <c r="AW32" s="578" t="s">
        <v>142</v>
      </c>
      <c r="AX32" s="579"/>
      <c r="AY32" s="566"/>
    </row>
    <row r="33" spans="1:51" ht="18.75" customHeight="1" x14ac:dyDescent="0.15">
      <c r="A33" s="564"/>
      <c r="B33" s="1076" t="s">
        <v>339</v>
      </c>
      <c r="C33" s="1076"/>
      <c r="D33" s="1076"/>
      <c r="E33" s="1076"/>
      <c r="F33" s="1076"/>
      <c r="G33" s="1076"/>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541"/>
      <c r="AF33" s="1106" t="s">
        <v>340</v>
      </c>
      <c r="AG33" s="1106"/>
      <c r="AH33" s="1106"/>
      <c r="AI33" s="1106"/>
      <c r="AJ33" s="1106"/>
      <c r="AK33" s="1106"/>
      <c r="AL33" s="1148"/>
      <c r="AM33" s="1127" t="str">
        <f>IF(入力シート!E78="","",入力シート!E78)</f>
        <v/>
      </c>
      <c r="AN33" s="1149"/>
      <c r="AO33" s="1149"/>
      <c r="AP33" s="1149"/>
      <c r="AQ33" s="1149"/>
      <c r="AR33" s="1149"/>
      <c r="AS33" s="1149"/>
      <c r="AT33" s="1149"/>
      <c r="AU33" s="1149"/>
      <c r="AV33" s="1149"/>
      <c r="AW33" s="578" t="s">
        <v>153</v>
      </c>
      <c r="AX33" s="579"/>
      <c r="AY33" s="566"/>
    </row>
    <row r="34" spans="1:51" ht="18.75" customHeight="1" x14ac:dyDescent="0.15">
      <c r="A34" s="564"/>
      <c r="B34" s="1225" t="s">
        <v>341</v>
      </c>
      <c r="C34" s="1226"/>
      <c r="D34" s="1226"/>
      <c r="E34" s="1226"/>
      <c r="F34" s="1226"/>
      <c r="G34" s="1226"/>
      <c r="H34" s="1226"/>
      <c r="I34" s="1226"/>
      <c r="J34" s="1226"/>
      <c r="K34" s="1207" t="str">
        <f>IF(入力シート!E90="","",入力シート!E90)</f>
        <v/>
      </c>
      <c r="L34" s="1208"/>
      <c r="M34" s="1208"/>
      <c r="N34" s="1208"/>
      <c r="O34" s="1208"/>
      <c r="P34" s="1208"/>
      <c r="Q34" s="1208"/>
      <c r="R34" s="1208"/>
      <c r="S34" s="1208"/>
      <c r="T34" s="1208"/>
      <c r="U34" s="1208"/>
      <c r="V34" s="1208"/>
      <c r="W34" s="1208"/>
      <c r="X34" s="1208"/>
      <c r="Y34" s="1208"/>
      <c r="Z34" s="1208"/>
      <c r="AA34" s="1208"/>
      <c r="AB34" s="1208"/>
      <c r="AC34" s="580" t="s">
        <v>168</v>
      </c>
      <c r="AD34" s="581"/>
      <c r="AE34" s="541"/>
      <c r="AF34" s="1273" t="s">
        <v>342</v>
      </c>
      <c r="AG34" s="1106"/>
      <c r="AH34" s="1106"/>
      <c r="AI34" s="1106"/>
      <c r="AJ34" s="1106"/>
      <c r="AK34" s="1106"/>
      <c r="AL34" s="1148"/>
      <c r="AM34" s="1264" t="str">
        <f>IF(入力シート!E79="","",入力シート!E79)</f>
        <v/>
      </c>
      <c r="AN34" s="1265"/>
      <c r="AO34" s="1265"/>
      <c r="AP34" s="1265"/>
      <c r="AQ34" s="1149" t="s">
        <v>649</v>
      </c>
      <c r="AR34" s="1149"/>
      <c r="AS34" s="1278" t="str">
        <f>IF(入力シート!H79="","",入力シート!H79)</f>
        <v/>
      </c>
      <c r="AT34" s="1278"/>
      <c r="AU34" s="1278"/>
      <c r="AV34" s="1278"/>
      <c r="AW34" s="568" t="s">
        <v>153</v>
      </c>
      <c r="AX34" s="520"/>
      <c r="AY34" s="566"/>
    </row>
    <row r="35" spans="1:51" ht="18.75" customHeight="1" x14ac:dyDescent="0.15">
      <c r="A35" s="564"/>
      <c r="B35" s="1223"/>
      <c r="C35" s="1220" t="s">
        <v>343</v>
      </c>
      <c r="D35" s="1221"/>
      <c r="E35" s="1221"/>
      <c r="F35" s="1222"/>
      <c r="G35" s="1239" t="s">
        <v>344</v>
      </c>
      <c r="H35" s="1240"/>
      <c r="I35" s="1240"/>
      <c r="J35" s="1241"/>
      <c r="K35" s="1242" t="s">
        <v>345</v>
      </c>
      <c r="L35" s="1243"/>
      <c r="M35" s="1243"/>
      <c r="N35" s="1243"/>
      <c r="O35" s="1244"/>
      <c r="P35" s="1299" t="s">
        <v>346</v>
      </c>
      <c r="Q35" s="1300"/>
      <c r="R35" s="1300"/>
      <c r="S35" s="1300"/>
      <c r="T35" s="1301"/>
      <c r="U35" s="1242" t="s">
        <v>347</v>
      </c>
      <c r="V35" s="1243"/>
      <c r="W35" s="1243"/>
      <c r="X35" s="1243"/>
      <c r="Y35" s="1244"/>
      <c r="Z35" s="1242" t="s">
        <v>777</v>
      </c>
      <c r="AA35" s="1243"/>
      <c r="AB35" s="1243"/>
      <c r="AC35" s="1243"/>
      <c r="AD35" s="1244"/>
      <c r="AE35" s="541"/>
      <c r="AF35" s="1106" t="s">
        <v>348</v>
      </c>
      <c r="AG35" s="1106"/>
      <c r="AH35" s="1106"/>
      <c r="AI35" s="1106"/>
      <c r="AJ35" s="1106"/>
      <c r="AK35" s="1106"/>
      <c r="AL35" s="1148"/>
      <c r="AM35" s="961" t="str">
        <f>IF(入力シート!E86="","",IF(入力シート!E86="選択してください","",入力シート!E86))</f>
        <v/>
      </c>
      <c r="AN35" s="962"/>
      <c r="AO35" s="962"/>
      <c r="AP35" s="962"/>
      <c r="AQ35" s="962"/>
      <c r="AR35" s="962"/>
      <c r="AS35" s="962"/>
      <c r="AT35" s="962"/>
      <c r="AU35" s="962"/>
      <c r="AV35" s="962"/>
      <c r="AW35" s="962"/>
      <c r="AX35" s="1163"/>
      <c r="AY35" s="566"/>
    </row>
    <row r="36" spans="1:51" ht="18.75" customHeight="1" x14ac:dyDescent="0.15">
      <c r="A36" s="564"/>
      <c r="B36" s="1224"/>
      <c r="C36" s="1209" t="s">
        <v>349</v>
      </c>
      <c r="D36" s="1210"/>
      <c r="E36" s="1210"/>
      <c r="F36" s="1211"/>
      <c r="G36" s="1227" t="s">
        <v>350</v>
      </c>
      <c r="H36" s="1228"/>
      <c r="I36" s="1228"/>
      <c r="J36" s="1229"/>
      <c r="K36" s="1245" t="s">
        <v>351</v>
      </c>
      <c r="L36" s="1246"/>
      <c r="M36" s="1246"/>
      <c r="N36" s="1246"/>
      <c r="O36" s="1247"/>
      <c r="P36" s="1289" t="s">
        <v>683</v>
      </c>
      <c r="Q36" s="1290"/>
      <c r="R36" s="1290"/>
      <c r="S36" s="1290"/>
      <c r="T36" s="1291"/>
      <c r="U36" s="1245" t="s">
        <v>792</v>
      </c>
      <c r="V36" s="1246"/>
      <c r="W36" s="1246"/>
      <c r="X36" s="1246"/>
      <c r="Y36" s="1247"/>
      <c r="Z36" s="1245" t="s">
        <v>778</v>
      </c>
      <c r="AA36" s="1246"/>
      <c r="AB36" s="1246"/>
      <c r="AC36" s="1246"/>
      <c r="AD36" s="1247"/>
      <c r="AE36" s="541"/>
      <c r="AF36" s="1192" t="s">
        <v>352</v>
      </c>
      <c r="AG36" s="1192"/>
      <c r="AH36" s="1192"/>
      <c r="AI36" s="1192"/>
      <c r="AJ36" s="1192"/>
      <c r="AK36" s="1192"/>
      <c r="AL36" s="1193"/>
      <c r="AM36" s="1282"/>
      <c r="AN36" s="1283"/>
      <c r="AO36" s="1283"/>
      <c r="AP36" s="1283"/>
      <c r="AQ36" s="1283"/>
      <c r="AR36" s="1283"/>
      <c r="AS36" s="1283"/>
      <c r="AT36" s="1283"/>
      <c r="AU36" s="1283"/>
      <c r="AV36" s="1283"/>
      <c r="AW36" s="1283"/>
      <c r="AX36" s="1284"/>
      <c r="AY36" s="566"/>
    </row>
    <row r="37" spans="1:51" ht="18.75" customHeight="1" x14ac:dyDescent="0.15">
      <c r="A37" s="564"/>
      <c r="B37" s="1224"/>
      <c r="C37" s="1212"/>
      <c r="D37" s="1213"/>
      <c r="E37" s="1213"/>
      <c r="F37" s="1214"/>
      <c r="G37" s="1230"/>
      <c r="H37" s="1231"/>
      <c r="I37" s="1231"/>
      <c r="J37" s="1232"/>
      <c r="K37" s="1248"/>
      <c r="L37" s="1249"/>
      <c r="M37" s="1249"/>
      <c r="N37" s="1249"/>
      <c r="O37" s="1250"/>
      <c r="P37" s="1292"/>
      <c r="Q37" s="1293"/>
      <c r="R37" s="1293"/>
      <c r="S37" s="1293"/>
      <c r="T37" s="1294"/>
      <c r="U37" s="1248"/>
      <c r="V37" s="1249"/>
      <c r="W37" s="1249"/>
      <c r="X37" s="1249"/>
      <c r="Y37" s="1250"/>
      <c r="Z37" s="1248"/>
      <c r="AA37" s="1249"/>
      <c r="AB37" s="1249"/>
      <c r="AC37" s="1249"/>
      <c r="AD37" s="1250"/>
      <c r="AE37" s="541"/>
      <c r="AF37" s="1262"/>
      <c r="AG37" s="1262"/>
      <c r="AH37" s="1262"/>
      <c r="AI37" s="1262"/>
      <c r="AJ37" s="1262"/>
      <c r="AK37" s="1262"/>
      <c r="AL37" s="1263"/>
      <c r="AM37" s="1282"/>
      <c r="AN37" s="1283"/>
      <c r="AO37" s="1283"/>
      <c r="AP37" s="1283"/>
      <c r="AQ37" s="1283"/>
      <c r="AR37" s="1283"/>
      <c r="AS37" s="1283"/>
      <c r="AT37" s="1283"/>
      <c r="AU37" s="1283"/>
      <c r="AV37" s="1283"/>
      <c r="AW37" s="1283"/>
      <c r="AX37" s="1284"/>
      <c r="AY37" s="566"/>
    </row>
    <row r="38" spans="1:51" ht="18.75" customHeight="1" x14ac:dyDescent="0.15">
      <c r="A38" s="564"/>
      <c r="B38" s="590">
        <v>1</v>
      </c>
      <c r="C38" s="1233">
        <f>入力シート!$E$93</f>
        <v>0</v>
      </c>
      <c r="D38" s="1234"/>
      <c r="E38" s="591" t="s">
        <v>172</v>
      </c>
      <c r="F38" s="592"/>
      <c r="G38" s="1233">
        <f>入力シート!$H$93</f>
        <v>0</v>
      </c>
      <c r="H38" s="1234"/>
      <c r="I38" s="591" t="s">
        <v>147</v>
      </c>
      <c r="J38" s="592"/>
      <c r="K38" s="1260">
        <f>入力シート!$E$90*C38/1000</f>
        <v>0</v>
      </c>
      <c r="L38" s="1261"/>
      <c r="M38" s="1261"/>
      <c r="N38" s="591" t="s">
        <v>142</v>
      </c>
      <c r="O38" s="618"/>
      <c r="P38" s="1295">
        <f>入力シート!$E$71</f>
        <v>0</v>
      </c>
      <c r="Q38" s="1234"/>
      <c r="R38" s="1234"/>
      <c r="S38" s="618" t="s">
        <v>142</v>
      </c>
      <c r="T38" s="618"/>
      <c r="U38" s="1266">
        <f>MIN(K38,P38)</f>
        <v>0</v>
      </c>
      <c r="V38" s="1267"/>
      <c r="W38" s="1267"/>
      <c r="X38" s="591" t="s">
        <v>142</v>
      </c>
      <c r="Y38" s="592"/>
      <c r="Z38" s="1266">
        <f>G38*U38</f>
        <v>0</v>
      </c>
      <c r="AA38" s="1267"/>
      <c r="AB38" s="1267"/>
      <c r="AC38" s="593" t="s">
        <v>142</v>
      </c>
      <c r="AD38" s="594"/>
      <c r="AE38" s="541"/>
      <c r="AF38" s="1192" t="s">
        <v>353</v>
      </c>
      <c r="AG38" s="1192"/>
      <c r="AH38" s="1192"/>
      <c r="AI38" s="1192"/>
      <c r="AJ38" s="1192"/>
      <c r="AK38" s="1192"/>
      <c r="AL38" s="1193"/>
      <c r="AM38" s="1150"/>
      <c r="AN38" s="1151"/>
      <c r="AO38" s="1151"/>
      <c r="AP38" s="1151"/>
      <c r="AQ38" s="1151"/>
      <c r="AR38" s="1151"/>
      <c r="AS38" s="1151"/>
      <c r="AT38" s="1151"/>
      <c r="AU38" s="1151"/>
      <c r="AV38" s="1151"/>
      <c r="AW38" s="1151"/>
      <c r="AX38" s="1152"/>
      <c r="AY38" s="566"/>
    </row>
    <row r="39" spans="1:51" ht="18.75" customHeight="1" x14ac:dyDescent="0.15">
      <c r="A39" s="564"/>
      <c r="B39" s="595">
        <v>2</v>
      </c>
      <c r="C39" s="1235">
        <f>IF(入力シート!$E$91&gt;=2,入力シート!$E$94,0)</f>
        <v>0</v>
      </c>
      <c r="D39" s="1236"/>
      <c r="E39" s="596" t="s">
        <v>172</v>
      </c>
      <c r="F39" s="597"/>
      <c r="G39" s="1235">
        <f>IF(入力シート!$E$91&gt;=2,入力シート!$H$94,0)</f>
        <v>0</v>
      </c>
      <c r="H39" s="1236"/>
      <c r="I39" s="596" t="s">
        <v>147</v>
      </c>
      <c r="J39" s="597"/>
      <c r="K39" s="1215">
        <f>入力シート!$E$90*C39/1000</f>
        <v>0</v>
      </c>
      <c r="L39" s="1216"/>
      <c r="M39" s="1216"/>
      <c r="N39" s="596" t="s">
        <v>142</v>
      </c>
      <c r="O39" s="582"/>
      <c r="P39" s="1296">
        <f>IF(AND(入力シート!E91&gt;=2,入力シート!E91&lt;=5),入力シート!$E$71,0)</f>
        <v>0</v>
      </c>
      <c r="Q39" s="1236"/>
      <c r="R39" s="1236"/>
      <c r="S39" s="618" t="s">
        <v>142</v>
      </c>
      <c r="T39" s="582"/>
      <c r="U39" s="1215">
        <f t="shared" ref="U39:U42" si="0">MIN(K39,P39)</f>
        <v>0</v>
      </c>
      <c r="V39" s="1216"/>
      <c r="W39" s="1216"/>
      <c r="X39" s="596" t="s">
        <v>142</v>
      </c>
      <c r="Y39" s="597"/>
      <c r="Z39" s="1215">
        <f>G39*U39</f>
        <v>0</v>
      </c>
      <c r="AA39" s="1216"/>
      <c r="AB39" s="1216"/>
      <c r="AC39" s="598" t="s">
        <v>142</v>
      </c>
      <c r="AD39" s="599"/>
      <c r="AE39" s="541"/>
      <c r="AF39" s="1262"/>
      <c r="AG39" s="1262"/>
      <c r="AH39" s="1262"/>
      <c r="AI39" s="1262"/>
      <c r="AJ39" s="1262"/>
      <c r="AK39" s="1262"/>
      <c r="AL39" s="1263"/>
      <c r="AM39" s="1287" t="s">
        <v>354</v>
      </c>
      <c r="AN39" s="1288"/>
      <c r="AO39" s="1288"/>
      <c r="AP39" s="1288"/>
      <c r="AQ39" s="1288"/>
      <c r="AR39" s="1286"/>
      <c r="AS39" s="1286"/>
      <c r="AT39" s="1286"/>
      <c r="AU39" s="1286"/>
      <c r="AV39" s="1286"/>
      <c r="AW39" s="26" t="s">
        <v>355</v>
      </c>
      <c r="AX39" s="27"/>
      <c r="AY39" s="566"/>
    </row>
    <row r="40" spans="1:51" ht="18.75" customHeight="1" x14ac:dyDescent="0.15">
      <c r="A40" s="564"/>
      <c r="B40" s="595">
        <v>3</v>
      </c>
      <c r="C40" s="1235">
        <f>IF(入力シート!$E$91&gt;=3,入力シート!$E$95,0)</f>
        <v>0</v>
      </c>
      <c r="D40" s="1236"/>
      <c r="E40" s="596" t="s">
        <v>172</v>
      </c>
      <c r="F40" s="600"/>
      <c r="G40" s="1235">
        <f>IF(入力シート!$E$91&gt;=3,入力シート!$H$95,0)</f>
        <v>0</v>
      </c>
      <c r="H40" s="1236"/>
      <c r="I40" s="596" t="s">
        <v>147</v>
      </c>
      <c r="J40" s="597"/>
      <c r="K40" s="1215">
        <f>入力シート!$E$90*C40/1000</f>
        <v>0</v>
      </c>
      <c r="L40" s="1216"/>
      <c r="M40" s="1216"/>
      <c r="N40" s="596" t="s">
        <v>142</v>
      </c>
      <c r="O40" s="582"/>
      <c r="P40" s="1296">
        <f>IF(AND(入力シート!E91&gt;=3,入力シート!E91&lt;=5),入力シート!$E$71,0)</f>
        <v>0</v>
      </c>
      <c r="Q40" s="1236"/>
      <c r="R40" s="1236"/>
      <c r="S40" s="618" t="s">
        <v>142</v>
      </c>
      <c r="T40" s="582"/>
      <c r="U40" s="1215">
        <f t="shared" si="0"/>
        <v>0</v>
      </c>
      <c r="V40" s="1216"/>
      <c r="W40" s="1216"/>
      <c r="X40" s="596" t="s">
        <v>142</v>
      </c>
      <c r="Y40" s="597"/>
      <c r="Z40" s="1215">
        <f>G40*U40</f>
        <v>0</v>
      </c>
      <c r="AA40" s="1216"/>
      <c r="AB40" s="1216"/>
      <c r="AC40" s="598" t="s">
        <v>142</v>
      </c>
      <c r="AD40" s="599"/>
      <c r="AE40" s="541"/>
      <c r="AF40" s="1106" t="s">
        <v>356</v>
      </c>
      <c r="AG40" s="1106"/>
      <c r="AH40" s="1106"/>
      <c r="AI40" s="1106"/>
      <c r="AJ40" s="1106"/>
      <c r="AK40" s="1106"/>
      <c r="AL40" s="1148"/>
      <c r="AM40" s="1165"/>
      <c r="AN40" s="1166"/>
      <c r="AO40" s="1166"/>
      <c r="AP40" s="1166"/>
      <c r="AQ40" s="776" t="s">
        <v>355</v>
      </c>
      <c r="AR40" s="1285"/>
      <c r="AS40" s="1285"/>
      <c r="AT40" s="1285"/>
      <c r="AU40" s="1285"/>
      <c r="AV40" s="1285"/>
      <c r="AW40" s="1106" t="s">
        <v>751</v>
      </c>
      <c r="AX40" s="1148"/>
      <c r="AY40" s="566"/>
    </row>
    <row r="41" spans="1:51" ht="18.75" customHeight="1" x14ac:dyDescent="0.15">
      <c r="A41" s="564"/>
      <c r="B41" s="601">
        <v>4</v>
      </c>
      <c r="C41" s="1235">
        <f>IF(入力シート!$E$91&gt;=4,入力シート!$E$96,0)</f>
        <v>0</v>
      </c>
      <c r="D41" s="1236"/>
      <c r="E41" s="602" t="s">
        <v>172</v>
      </c>
      <c r="F41" s="603"/>
      <c r="G41" s="1235">
        <f>IF(入力シート!$E$91&gt;=4,入力シート!$H$96,0)</f>
        <v>0</v>
      </c>
      <c r="H41" s="1236"/>
      <c r="I41" s="602" t="s">
        <v>147</v>
      </c>
      <c r="J41" s="604"/>
      <c r="K41" s="1215">
        <f>入力シート!$E$90*C41/1000</f>
        <v>0</v>
      </c>
      <c r="L41" s="1216"/>
      <c r="M41" s="1216"/>
      <c r="N41" s="602" t="s">
        <v>142</v>
      </c>
      <c r="O41" s="620"/>
      <c r="P41" s="1296">
        <f>IF(AND(入力シート!E91&gt;=4,入力シート!E91&lt;=5),入力シート!$E$71,0)</f>
        <v>0</v>
      </c>
      <c r="Q41" s="1236"/>
      <c r="R41" s="1236"/>
      <c r="S41" s="618" t="s">
        <v>142</v>
      </c>
      <c r="T41" s="620"/>
      <c r="U41" s="1215">
        <f t="shared" si="0"/>
        <v>0</v>
      </c>
      <c r="V41" s="1216"/>
      <c r="W41" s="1216"/>
      <c r="X41" s="602" t="s">
        <v>142</v>
      </c>
      <c r="Y41" s="604"/>
      <c r="Z41" s="1215">
        <f>G41*U41</f>
        <v>0</v>
      </c>
      <c r="AA41" s="1216"/>
      <c r="AB41" s="1216"/>
      <c r="AC41" s="605" t="s">
        <v>142</v>
      </c>
      <c r="AD41" s="606"/>
      <c r="AE41" s="541"/>
      <c r="AF41" s="1105" t="s">
        <v>357</v>
      </c>
      <c r="AG41" s="1106"/>
      <c r="AH41" s="1106"/>
      <c r="AI41" s="1106"/>
      <c r="AJ41" s="1106"/>
      <c r="AK41" s="1106"/>
      <c r="AL41" s="1148"/>
      <c r="AM41" s="961" t="str">
        <f>IF(入力シート!E87="","",IF(入力シート!E87="選択してください","",入力シート!E87))</f>
        <v/>
      </c>
      <c r="AN41" s="962"/>
      <c r="AO41" s="962"/>
      <c r="AP41" s="962"/>
      <c r="AQ41" s="962"/>
      <c r="AR41" s="962"/>
      <c r="AS41" s="962"/>
      <c r="AT41" s="962"/>
      <c r="AU41" s="962"/>
      <c r="AV41" s="962"/>
      <c r="AW41" s="962"/>
      <c r="AX41" s="1163"/>
      <c r="AY41" s="566"/>
    </row>
    <row r="42" spans="1:51" ht="18.75" customHeight="1" thickBot="1" x14ac:dyDescent="0.2">
      <c r="A42" s="564"/>
      <c r="B42" s="879">
        <v>5</v>
      </c>
      <c r="C42" s="1251">
        <f>IF(入力シート!$E$91&gt;=5,入力シート!$E$97,0)</f>
        <v>0</v>
      </c>
      <c r="D42" s="1252"/>
      <c r="E42" s="881" t="s">
        <v>172</v>
      </c>
      <c r="F42" s="882"/>
      <c r="G42" s="1251">
        <f>IF(入力シート!$E$91&gt;=5,入力シート!$H$97,0)</f>
        <v>0</v>
      </c>
      <c r="H42" s="1252"/>
      <c r="I42" s="881" t="s">
        <v>147</v>
      </c>
      <c r="J42" s="883"/>
      <c r="K42" s="1253">
        <f>入力シート!$E$90*C42/1000</f>
        <v>0</v>
      </c>
      <c r="L42" s="1254"/>
      <c r="M42" s="1254"/>
      <c r="N42" s="881" t="s">
        <v>142</v>
      </c>
      <c r="O42" s="883"/>
      <c r="P42" s="1251">
        <f>IF(入力シート!E91=5,入力シート!$E$71,0)</f>
        <v>0</v>
      </c>
      <c r="Q42" s="1252"/>
      <c r="R42" s="1252"/>
      <c r="S42" s="880" t="s">
        <v>142</v>
      </c>
      <c r="T42" s="883"/>
      <c r="U42" s="1253">
        <f t="shared" si="0"/>
        <v>0</v>
      </c>
      <c r="V42" s="1254"/>
      <c r="W42" s="1254"/>
      <c r="X42" s="881" t="s">
        <v>142</v>
      </c>
      <c r="Y42" s="882"/>
      <c r="Z42" s="1257">
        <f>G42*U42</f>
        <v>0</v>
      </c>
      <c r="AA42" s="1258"/>
      <c r="AB42" s="1258"/>
      <c r="AC42" s="609" t="s">
        <v>142</v>
      </c>
      <c r="AD42" s="610"/>
      <c r="AE42" s="541"/>
      <c r="AF42" s="1297" t="s">
        <v>358</v>
      </c>
      <c r="AG42" s="1192"/>
      <c r="AH42" s="1192"/>
      <c r="AI42" s="1192"/>
      <c r="AJ42" s="1192"/>
      <c r="AK42" s="1192"/>
      <c r="AL42" s="1193"/>
      <c r="AM42" s="1275" t="s">
        <v>359</v>
      </c>
      <c r="AN42" s="1276"/>
      <c r="AO42" s="1276"/>
      <c r="AP42" s="1276"/>
      <c r="AQ42" s="1276"/>
      <c r="AR42" s="1276"/>
      <c r="AS42" s="1276"/>
      <c r="AT42" s="1276"/>
      <c r="AU42" s="1276"/>
      <c r="AV42" s="1276"/>
      <c r="AW42" s="1276"/>
      <c r="AX42" s="1277"/>
      <c r="AY42" s="566"/>
    </row>
    <row r="43" spans="1:51" ht="18.75" customHeight="1" thickTop="1" x14ac:dyDescent="0.15">
      <c r="A43" s="564"/>
      <c r="B43" s="878"/>
      <c r="C43" s="1255"/>
      <c r="D43" s="1255"/>
      <c r="E43" s="588"/>
      <c r="F43" s="588"/>
      <c r="G43" s="1255"/>
      <c r="H43" s="1255"/>
      <c r="I43" s="577"/>
      <c r="J43" s="588"/>
      <c r="K43" s="1256"/>
      <c r="L43" s="1256"/>
      <c r="M43" s="1256"/>
      <c r="N43" s="577"/>
      <c r="O43" s="588"/>
      <c r="P43" s="588"/>
      <c r="Q43" s="588"/>
      <c r="R43" s="588"/>
      <c r="S43" s="588"/>
      <c r="T43" s="588"/>
      <c r="U43" s="1255"/>
      <c r="V43" s="1255"/>
      <c r="W43" s="1255"/>
      <c r="X43" s="577"/>
      <c r="Y43" s="589"/>
      <c r="Z43" s="1259">
        <f>SUM(Z38:AB42)</f>
        <v>0</v>
      </c>
      <c r="AA43" s="1256"/>
      <c r="AB43" s="1256"/>
      <c r="AC43" s="611" t="s">
        <v>142</v>
      </c>
      <c r="AD43" s="612"/>
      <c r="AE43" s="541"/>
      <c r="AF43" s="1084"/>
      <c r="AG43" s="1085"/>
      <c r="AH43" s="1085"/>
      <c r="AI43" s="1085"/>
      <c r="AJ43" s="1085"/>
      <c r="AK43" s="1085"/>
      <c r="AL43" s="1086"/>
      <c r="AM43" s="1279" t="s">
        <v>360</v>
      </c>
      <c r="AN43" s="1280"/>
      <c r="AO43" s="1280"/>
      <c r="AP43" s="1280"/>
      <c r="AQ43" s="1280"/>
      <c r="AR43" s="1280"/>
      <c r="AS43" s="1280"/>
      <c r="AT43" s="1280"/>
      <c r="AU43" s="1280"/>
      <c r="AV43" s="1280"/>
      <c r="AW43" s="1280"/>
      <c r="AX43" s="1281"/>
      <c r="AY43" s="566"/>
    </row>
    <row r="44" spans="1:51" ht="18.75" customHeight="1" x14ac:dyDescent="0.15">
      <c r="A44" s="564"/>
      <c r="B44" s="1105" t="s">
        <v>361</v>
      </c>
      <c r="C44" s="1106"/>
      <c r="D44" s="1106"/>
      <c r="E44" s="1106"/>
      <c r="F44" s="1106"/>
      <c r="G44" s="1106"/>
      <c r="H44" s="1106"/>
      <c r="I44" s="1106"/>
      <c r="J44" s="1148"/>
      <c r="K44" s="1127">
        <f>G38*K38+G39*K39+G40*K40+G41*K41+G42*K42</f>
        <v>0</v>
      </c>
      <c r="L44" s="1149"/>
      <c r="M44" s="1149"/>
      <c r="N44" s="476" t="s">
        <v>142</v>
      </c>
      <c r="O44" s="520"/>
      <c r="P44" s="568"/>
      <c r="Q44" s="568"/>
      <c r="R44" s="568"/>
      <c r="S44" s="568"/>
      <c r="T44" s="568"/>
      <c r="U44" s="568"/>
      <c r="V44" s="568"/>
      <c r="W44" s="568"/>
      <c r="X44" s="568"/>
      <c r="Y44" s="568"/>
      <c r="Z44" s="568"/>
      <c r="AA44" s="568"/>
      <c r="AB44" s="568"/>
      <c r="AC44" s="476"/>
      <c r="AD44" s="573"/>
      <c r="AE44" s="541"/>
      <c r="AF44" s="1084"/>
      <c r="AG44" s="1085"/>
      <c r="AH44" s="1085"/>
      <c r="AI44" s="1085"/>
      <c r="AJ44" s="1085"/>
      <c r="AK44" s="1085"/>
      <c r="AL44" s="1086"/>
      <c r="AM44" s="1279"/>
      <c r="AN44" s="1280"/>
      <c r="AO44" s="1280"/>
      <c r="AP44" s="1280"/>
      <c r="AQ44" s="1280"/>
      <c r="AR44" s="1280"/>
      <c r="AS44" s="1280"/>
      <c r="AT44" s="1280"/>
      <c r="AU44" s="1280"/>
      <c r="AV44" s="1280"/>
      <c r="AW44" s="1280"/>
      <c r="AX44" s="1281"/>
      <c r="AY44" s="566"/>
    </row>
    <row r="45" spans="1:51" ht="18.600000000000001" customHeight="1" x14ac:dyDescent="0.15">
      <c r="A45" s="564"/>
      <c r="B45" s="1076" t="s">
        <v>362</v>
      </c>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541"/>
      <c r="AF45" s="1084"/>
      <c r="AG45" s="1085"/>
      <c r="AH45" s="1085"/>
      <c r="AI45" s="1085"/>
      <c r="AJ45" s="1085"/>
      <c r="AK45" s="1085"/>
      <c r="AL45" s="1086"/>
      <c r="AM45" s="1279"/>
      <c r="AN45" s="1280"/>
      <c r="AO45" s="1280"/>
      <c r="AP45" s="1280"/>
      <c r="AQ45" s="1280"/>
      <c r="AR45" s="1280"/>
      <c r="AS45" s="1280"/>
      <c r="AT45" s="1280"/>
      <c r="AU45" s="1280"/>
      <c r="AV45" s="1280"/>
      <c r="AW45" s="1280"/>
      <c r="AX45" s="1281"/>
      <c r="AY45" s="566"/>
    </row>
    <row r="46" spans="1:51" ht="18.600000000000001" customHeight="1" x14ac:dyDescent="0.15">
      <c r="A46" s="564"/>
      <c r="B46" s="1178" t="str">
        <f>IF(入力シート!E161="有","・EMSにて","")</f>
        <v/>
      </c>
      <c r="C46" s="1179"/>
      <c r="D46" s="1179"/>
      <c r="E46" s="1179" t="str">
        <f>IF(入力シート!E161="有",入力シート!E162,"")</f>
        <v/>
      </c>
      <c r="F46" s="1179"/>
      <c r="G46" s="1179" t="str">
        <f>IF(入力シート!E161="有","kwへ出力制御","")</f>
        <v/>
      </c>
      <c r="H46" s="1179"/>
      <c r="I46" s="1179"/>
      <c r="J46" s="1179"/>
      <c r="K46" s="844"/>
      <c r="L46" s="844"/>
      <c r="M46" s="844"/>
      <c r="N46" s="844"/>
      <c r="O46" s="844"/>
      <c r="P46" s="845"/>
      <c r="Q46" s="845"/>
      <c r="R46" s="845"/>
      <c r="S46" s="845"/>
      <c r="T46" s="845"/>
      <c r="U46" s="838"/>
      <c r="V46" s="838"/>
      <c r="W46" s="838"/>
      <c r="X46" s="838"/>
      <c r="Y46" s="838"/>
      <c r="Z46" s="838"/>
      <c r="AA46" s="838"/>
      <c r="AB46" s="838"/>
      <c r="AC46" s="838"/>
      <c r="AD46" s="839"/>
      <c r="AE46" s="541"/>
      <c r="AF46" s="1084"/>
      <c r="AG46" s="1085"/>
      <c r="AH46" s="1085"/>
      <c r="AI46" s="1085"/>
      <c r="AJ46" s="1085"/>
      <c r="AK46" s="1085"/>
      <c r="AL46" s="1086"/>
      <c r="AM46" s="1084" t="s">
        <v>363</v>
      </c>
      <c r="AN46" s="1085"/>
      <c r="AO46" s="1085"/>
      <c r="AP46" s="1085"/>
      <c r="AQ46" s="1085"/>
      <c r="AR46" s="1085"/>
      <c r="AS46" s="1085"/>
      <c r="AT46" s="1085"/>
      <c r="AU46" s="1085"/>
      <c r="AV46" s="1085"/>
      <c r="AW46" s="1085"/>
      <c r="AX46" s="1086"/>
      <c r="AY46" s="566"/>
    </row>
    <row r="47" spans="1:51" ht="18.600000000000001" customHeight="1" x14ac:dyDescent="0.15">
      <c r="A47" s="564"/>
      <c r="B47" s="1176" t="str">
        <f>IF(入力シート!E70="有","・出力制限有","")</f>
        <v/>
      </c>
      <c r="C47" s="1177"/>
      <c r="D47" s="1177"/>
      <c r="E47" s="1177"/>
      <c r="F47" s="831"/>
      <c r="G47" s="831"/>
      <c r="H47" s="831"/>
      <c r="I47" s="831"/>
      <c r="J47" s="831"/>
      <c r="K47" s="838"/>
      <c r="L47" s="838"/>
      <c r="M47" s="838"/>
      <c r="N47" s="838"/>
      <c r="O47" s="838"/>
      <c r="P47" s="838"/>
      <c r="Q47" s="838"/>
      <c r="R47" s="838"/>
      <c r="S47" s="838"/>
      <c r="T47" s="838"/>
      <c r="U47" s="838"/>
      <c r="V47" s="838"/>
      <c r="W47" s="838"/>
      <c r="X47" s="838"/>
      <c r="Y47" s="838"/>
      <c r="Z47" s="838"/>
      <c r="AA47" s="838"/>
      <c r="AB47" s="838"/>
      <c r="AC47" s="838"/>
      <c r="AD47" s="839"/>
      <c r="AE47" s="541"/>
      <c r="AF47" s="1084"/>
      <c r="AG47" s="1085"/>
      <c r="AH47" s="1085"/>
      <c r="AI47" s="1085"/>
      <c r="AJ47" s="1085"/>
      <c r="AK47" s="1085"/>
      <c r="AL47" s="1086"/>
      <c r="AM47" s="1084" t="s">
        <v>364</v>
      </c>
      <c r="AN47" s="1085"/>
      <c r="AO47" s="1085"/>
      <c r="AP47" s="1085"/>
      <c r="AQ47" s="1085"/>
      <c r="AR47" s="1085"/>
      <c r="AS47" s="1085"/>
      <c r="AT47" s="1085"/>
      <c r="AU47" s="1274"/>
      <c r="AV47" s="1274"/>
      <c r="AW47" s="474" t="s">
        <v>365</v>
      </c>
      <c r="AX47" s="614" t="s">
        <v>366</v>
      </c>
      <c r="AY47" s="566"/>
    </row>
    <row r="48" spans="1:51" ht="18.600000000000001" customHeight="1" x14ac:dyDescent="0.15">
      <c r="A48" s="801"/>
      <c r="B48" s="837"/>
      <c r="C48" s="838"/>
      <c r="D48" s="838"/>
      <c r="E48" s="838"/>
      <c r="F48" s="831"/>
      <c r="G48" s="831"/>
      <c r="H48" s="831"/>
      <c r="I48" s="831"/>
      <c r="J48" s="831"/>
      <c r="K48" s="838"/>
      <c r="L48" s="838"/>
      <c r="M48" s="838"/>
      <c r="N48" s="838"/>
      <c r="O48" s="838"/>
      <c r="P48" s="838"/>
      <c r="Q48" s="838"/>
      <c r="R48" s="838"/>
      <c r="S48" s="838"/>
      <c r="T48" s="838"/>
      <c r="U48" s="838"/>
      <c r="V48" s="838"/>
      <c r="W48" s="838"/>
      <c r="X48" s="838"/>
      <c r="Y48" s="838"/>
      <c r="Z48" s="838"/>
      <c r="AA48" s="838"/>
      <c r="AB48" s="838"/>
      <c r="AC48" s="838"/>
      <c r="AD48" s="839"/>
      <c r="AE48" s="541"/>
      <c r="AF48" s="1084"/>
      <c r="AG48" s="1085"/>
      <c r="AH48" s="1085"/>
      <c r="AI48" s="1085"/>
      <c r="AJ48" s="1085"/>
      <c r="AK48" s="1085"/>
      <c r="AL48" s="1086"/>
      <c r="AM48" s="546" t="s">
        <v>367</v>
      </c>
      <c r="AN48" s="472"/>
      <c r="AO48" s="472"/>
      <c r="AP48" s="472"/>
      <c r="AQ48" s="540" t="s">
        <v>368</v>
      </c>
      <c r="AR48" s="1274"/>
      <c r="AS48" s="1274"/>
      <c r="AT48" s="540" t="s">
        <v>369</v>
      </c>
      <c r="AU48" s="1274"/>
      <c r="AV48" s="1274"/>
      <c r="AW48" s="474" t="s">
        <v>365</v>
      </c>
      <c r="AX48" s="614" t="s">
        <v>366</v>
      </c>
      <c r="AY48" s="566"/>
    </row>
    <row r="49" spans="1:51" ht="18.600000000000001" customHeight="1" x14ac:dyDescent="0.15">
      <c r="A49" s="801"/>
      <c r="B49" s="846"/>
      <c r="C49" s="847"/>
      <c r="D49" s="847"/>
      <c r="E49" s="847"/>
      <c r="F49" s="847"/>
      <c r="G49" s="847"/>
      <c r="H49" s="847"/>
      <c r="I49" s="847"/>
      <c r="J49" s="847"/>
      <c r="K49" s="847"/>
      <c r="L49" s="847"/>
      <c r="M49" s="847"/>
      <c r="N49" s="847"/>
      <c r="O49" s="847"/>
      <c r="P49" s="847"/>
      <c r="Q49" s="847"/>
      <c r="R49" s="847"/>
      <c r="S49" s="847"/>
      <c r="T49" s="847"/>
      <c r="U49" s="847"/>
      <c r="V49" s="847"/>
      <c r="W49" s="847"/>
      <c r="X49" s="847"/>
      <c r="Y49" s="847"/>
      <c r="Z49" s="847"/>
      <c r="AA49" s="847"/>
      <c r="AB49" s="847"/>
      <c r="AC49" s="838"/>
      <c r="AD49" s="839"/>
      <c r="AE49" s="541"/>
      <c r="AF49" s="1298"/>
      <c r="AG49" s="1262"/>
      <c r="AH49" s="1262"/>
      <c r="AI49" s="1262"/>
      <c r="AJ49" s="1262"/>
      <c r="AK49" s="1262"/>
      <c r="AL49" s="1263"/>
      <c r="AM49" s="615"/>
      <c r="AN49" s="616"/>
      <c r="AO49" s="616"/>
      <c r="AP49" s="616"/>
      <c r="AQ49" s="588"/>
      <c r="AR49" s="583"/>
      <c r="AS49" s="583"/>
      <c r="AT49" s="588"/>
      <c r="AU49" s="583"/>
      <c r="AV49" s="583"/>
      <c r="AW49" s="575"/>
      <c r="AX49" s="614"/>
      <c r="AY49" s="566"/>
    </row>
    <row r="50" spans="1:51" ht="18.600000000000001" customHeight="1" x14ac:dyDescent="0.15">
      <c r="A50" s="801"/>
      <c r="B50" s="832"/>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4"/>
      <c r="AE50" s="541"/>
      <c r="AF50" s="1297" t="s">
        <v>370</v>
      </c>
      <c r="AG50" s="1192"/>
      <c r="AH50" s="1192"/>
      <c r="AI50" s="1192"/>
      <c r="AJ50" s="1192"/>
      <c r="AK50" s="1192"/>
      <c r="AL50" s="1193"/>
      <c r="AM50" s="1150"/>
      <c r="AN50" s="1151"/>
      <c r="AO50" s="1151"/>
      <c r="AP50" s="1151"/>
      <c r="AQ50" s="1151"/>
      <c r="AR50" s="1151"/>
      <c r="AS50" s="1151"/>
      <c r="AT50" s="1151"/>
      <c r="AU50" s="1151"/>
      <c r="AV50" s="1151"/>
      <c r="AW50" s="1151"/>
      <c r="AX50" s="1152"/>
      <c r="AY50" s="566"/>
    </row>
    <row r="51" spans="1:51" ht="18.600000000000001" customHeight="1" x14ac:dyDescent="0.15">
      <c r="A51" s="801"/>
      <c r="B51" s="832"/>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4"/>
      <c r="AE51" s="617"/>
      <c r="AF51" s="1084"/>
      <c r="AG51" s="1085"/>
      <c r="AH51" s="1085"/>
      <c r="AI51" s="1085"/>
      <c r="AJ51" s="1085"/>
      <c r="AK51" s="1085"/>
      <c r="AL51" s="1086"/>
      <c r="AM51" s="1153"/>
      <c r="AN51" s="1154"/>
      <c r="AO51" s="1154"/>
      <c r="AP51" s="1154"/>
      <c r="AQ51" s="1154"/>
      <c r="AR51" s="1154"/>
      <c r="AS51" s="1154"/>
      <c r="AT51" s="1154"/>
      <c r="AU51" s="1154"/>
      <c r="AV51" s="1154"/>
      <c r="AW51" s="1154"/>
      <c r="AX51" s="1155"/>
      <c r="AY51" s="566"/>
    </row>
    <row r="52" spans="1:51" ht="18.600000000000001" customHeight="1" x14ac:dyDescent="0.15">
      <c r="A52" s="801"/>
      <c r="B52" s="832"/>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4"/>
      <c r="AE52" s="541"/>
      <c r="AF52" s="1084"/>
      <c r="AG52" s="1085"/>
      <c r="AH52" s="1085"/>
      <c r="AI52" s="1085"/>
      <c r="AJ52" s="1085"/>
      <c r="AK52" s="1085"/>
      <c r="AL52" s="1086"/>
      <c r="AM52" s="1153"/>
      <c r="AN52" s="1154"/>
      <c r="AO52" s="1154"/>
      <c r="AP52" s="1154"/>
      <c r="AQ52" s="1154"/>
      <c r="AR52" s="1154"/>
      <c r="AS52" s="1154"/>
      <c r="AT52" s="1154"/>
      <c r="AU52" s="1154"/>
      <c r="AV52" s="1154"/>
      <c r="AW52" s="1154"/>
      <c r="AX52" s="1155"/>
      <c r="AY52" s="566"/>
    </row>
    <row r="53" spans="1:51" ht="18.600000000000001" customHeight="1" x14ac:dyDescent="0.15">
      <c r="A53" s="801"/>
      <c r="B53" s="840"/>
      <c r="C53" s="841"/>
      <c r="D53" s="841"/>
      <c r="E53" s="841"/>
      <c r="F53" s="841"/>
      <c r="G53" s="841"/>
      <c r="H53" s="841"/>
      <c r="I53" s="841"/>
      <c r="J53" s="841"/>
      <c r="K53" s="841"/>
      <c r="L53" s="841"/>
      <c r="M53" s="841"/>
      <c r="N53" s="841"/>
      <c r="O53" s="841"/>
      <c r="P53" s="841"/>
      <c r="Q53" s="841"/>
      <c r="R53" s="841"/>
      <c r="S53" s="841"/>
      <c r="T53" s="841"/>
      <c r="U53" s="841"/>
      <c r="V53" s="841"/>
      <c r="W53" s="841"/>
      <c r="X53" s="841"/>
      <c r="Y53" s="841"/>
      <c r="Z53" s="841"/>
      <c r="AA53" s="841"/>
      <c r="AB53" s="841"/>
      <c r="AC53" s="835"/>
      <c r="AD53" s="848"/>
      <c r="AE53" s="541"/>
      <c r="AF53" s="1298"/>
      <c r="AG53" s="1262"/>
      <c r="AH53" s="1262"/>
      <c r="AI53" s="1262"/>
      <c r="AJ53" s="1262"/>
      <c r="AK53" s="1262"/>
      <c r="AL53" s="1263"/>
      <c r="AM53" s="1156"/>
      <c r="AN53" s="1157"/>
      <c r="AO53" s="1157"/>
      <c r="AP53" s="1157"/>
      <c r="AQ53" s="1157"/>
      <c r="AR53" s="1157"/>
      <c r="AS53" s="1157"/>
      <c r="AT53" s="1157"/>
      <c r="AU53" s="1157"/>
      <c r="AV53" s="1157"/>
      <c r="AW53" s="1157"/>
      <c r="AX53" s="1158"/>
      <c r="AY53" s="566"/>
    </row>
    <row r="54" spans="1:51" ht="14.25" thickBot="1" x14ac:dyDescent="0.2">
      <c r="A54" s="560"/>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2"/>
    </row>
  </sheetData>
  <sheetProtection password="E12F" sheet="1" objects="1" scenarios="1"/>
  <mergeCells count="170">
    <mergeCell ref="P36:T37"/>
    <mergeCell ref="P38:R38"/>
    <mergeCell ref="P39:R39"/>
    <mergeCell ref="P40:R40"/>
    <mergeCell ref="P41:R41"/>
    <mergeCell ref="P42:R42"/>
    <mergeCell ref="Z35:AD35"/>
    <mergeCell ref="AF50:AL53"/>
    <mergeCell ref="AF42:AL49"/>
    <mergeCell ref="AF41:AL41"/>
    <mergeCell ref="AF40:AL40"/>
    <mergeCell ref="AF38:AL39"/>
    <mergeCell ref="AF35:AL35"/>
    <mergeCell ref="P35:T35"/>
    <mergeCell ref="AF34:AL34"/>
    <mergeCell ref="AF33:AL33"/>
    <mergeCell ref="AF32:AL32"/>
    <mergeCell ref="AR48:AS48"/>
    <mergeCell ref="AU48:AV48"/>
    <mergeCell ref="AM41:AX41"/>
    <mergeCell ref="AM42:AX42"/>
    <mergeCell ref="AM47:AT47"/>
    <mergeCell ref="AM46:AX46"/>
    <mergeCell ref="AU47:AV47"/>
    <mergeCell ref="AS34:AV34"/>
    <mergeCell ref="AM40:AP40"/>
    <mergeCell ref="AW40:AX40"/>
    <mergeCell ref="AM44:AX45"/>
    <mergeCell ref="AM43:AX43"/>
    <mergeCell ref="AM35:AX35"/>
    <mergeCell ref="AM36:AX36"/>
    <mergeCell ref="AM37:AX37"/>
    <mergeCell ref="AR40:AV40"/>
    <mergeCell ref="AR39:AV39"/>
    <mergeCell ref="AM38:AX38"/>
    <mergeCell ref="AM39:AQ39"/>
    <mergeCell ref="AF31:AL31"/>
    <mergeCell ref="AF30:AL30"/>
    <mergeCell ref="K38:M38"/>
    <mergeCell ref="K39:M39"/>
    <mergeCell ref="K40:M40"/>
    <mergeCell ref="AF36:AL37"/>
    <mergeCell ref="U40:W40"/>
    <mergeCell ref="AM32:AV32"/>
    <mergeCell ref="AQ34:AR34"/>
    <mergeCell ref="AM34:AP34"/>
    <mergeCell ref="K36:O37"/>
    <mergeCell ref="K35:O35"/>
    <mergeCell ref="U36:Y37"/>
    <mergeCell ref="Z40:AB40"/>
    <mergeCell ref="Z38:AB38"/>
    <mergeCell ref="Z39:AB39"/>
    <mergeCell ref="AM30:AX30"/>
    <mergeCell ref="AM33:AV33"/>
    <mergeCell ref="K30:AB30"/>
    <mergeCell ref="K31:AB31"/>
    <mergeCell ref="K32:AB32"/>
    <mergeCell ref="AM31:AV31"/>
    <mergeCell ref="U39:W39"/>
    <mergeCell ref="U38:W38"/>
    <mergeCell ref="C42:D42"/>
    <mergeCell ref="G38:H38"/>
    <mergeCell ref="U42:W42"/>
    <mergeCell ref="G42:H42"/>
    <mergeCell ref="G41:H41"/>
    <mergeCell ref="G43:H43"/>
    <mergeCell ref="K41:M41"/>
    <mergeCell ref="B45:AD45"/>
    <mergeCell ref="B44:J44"/>
    <mergeCell ref="K44:M44"/>
    <mergeCell ref="K43:M43"/>
    <mergeCell ref="G40:H40"/>
    <mergeCell ref="Z42:AB42"/>
    <mergeCell ref="Z43:AB43"/>
    <mergeCell ref="C43:D43"/>
    <mergeCell ref="U43:W43"/>
    <mergeCell ref="K42:M42"/>
    <mergeCell ref="G39:H39"/>
    <mergeCell ref="A20:H20"/>
    <mergeCell ref="B29:AD29"/>
    <mergeCell ref="B33:AD33"/>
    <mergeCell ref="K34:AB34"/>
    <mergeCell ref="C36:F37"/>
    <mergeCell ref="Z41:AB41"/>
    <mergeCell ref="B32:J32"/>
    <mergeCell ref="B31:J31"/>
    <mergeCell ref="B30:J30"/>
    <mergeCell ref="C35:F35"/>
    <mergeCell ref="B35:B37"/>
    <mergeCell ref="B34:J34"/>
    <mergeCell ref="G36:J37"/>
    <mergeCell ref="U41:W41"/>
    <mergeCell ref="C38:D38"/>
    <mergeCell ref="C39:D39"/>
    <mergeCell ref="C40:D40"/>
    <mergeCell ref="C41:D41"/>
    <mergeCell ref="B26:AJ26"/>
    <mergeCell ref="AF29:AX29"/>
    <mergeCell ref="AK26:AV26"/>
    <mergeCell ref="G35:J35"/>
    <mergeCell ref="U35:Y35"/>
    <mergeCell ref="Z36:AD37"/>
    <mergeCell ref="N14:AJ14"/>
    <mergeCell ref="B47:E47"/>
    <mergeCell ref="B46:D46"/>
    <mergeCell ref="E46:F46"/>
    <mergeCell ref="G46:J46"/>
    <mergeCell ref="W23:AJ23"/>
    <mergeCell ref="AK23:AX23"/>
    <mergeCell ref="W24:AJ24"/>
    <mergeCell ref="AK14:AV14"/>
    <mergeCell ref="AW14:AX14"/>
    <mergeCell ref="B17:AJ17"/>
    <mergeCell ref="AK17:AX17"/>
    <mergeCell ref="B18:AJ18"/>
    <mergeCell ref="AK18:AX18"/>
    <mergeCell ref="AR22:AV22"/>
    <mergeCell ref="AW22:AX22"/>
    <mergeCell ref="B22:AJ22"/>
    <mergeCell ref="AK22:AO22"/>
    <mergeCell ref="B13:M14"/>
    <mergeCell ref="AK24:AX24"/>
    <mergeCell ref="B23:U25"/>
    <mergeCell ref="W25:AJ25"/>
    <mergeCell ref="AK25:AX25"/>
    <mergeCell ref="B19:AX19"/>
    <mergeCell ref="AP11:AQ11"/>
    <mergeCell ref="AR11:AV11"/>
    <mergeCell ref="AW11:AX11"/>
    <mergeCell ref="B12:AJ12"/>
    <mergeCell ref="AK12:AO12"/>
    <mergeCell ref="AP12:AQ12"/>
    <mergeCell ref="AR12:AV12"/>
    <mergeCell ref="AW12:AX12"/>
    <mergeCell ref="N13:AJ13"/>
    <mergeCell ref="AK13:AV13"/>
    <mergeCell ref="AW13:AX13"/>
    <mergeCell ref="AM50:AX53"/>
    <mergeCell ref="AU1:AY1"/>
    <mergeCell ref="AW2:AY2"/>
    <mergeCell ref="AM4:AN4"/>
    <mergeCell ref="AQ4:AY4"/>
    <mergeCell ref="A1:E1"/>
    <mergeCell ref="F1:K1"/>
    <mergeCell ref="B9:AJ9"/>
    <mergeCell ref="AK9:AX9"/>
    <mergeCell ref="B10:AJ10"/>
    <mergeCell ref="AK10:AV10"/>
    <mergeCell ref="AW10:AX10"/>
    <mergeCell ref="B21:AJ21"/>
    <mergeCell ref="AK21:AV21"/>
    <mergeCell ref="AW21:AX21"/>
    <mergeCell ref="A5:AY5"/>
    <mergeCell ref="AL6:AQ6"/>
    <mergeCell ref="AR6:AX6"/>
    <mergeCell ref="AK7:AL7"/>
    <mergeCell ref="AN7:AO7"/>
    <mergeCell ref="AP7:AS7"/>
    <mergeCell ref="AT7:AX7"/>
    <mergeCell ref="B11:AJ11"/>
    <mergeCell ref="AK11:AO11"/>
    <mergeCell ref="B15:M16"/>
    <mergeCell ref="N15:AJ15"/>
    <mergeCell ref="AW15:AX15"/>
    <mergeCell ref="N16:AJ16"/>
    <mergeCell ref="AK16:AV16"/>
    <mergeCell ref="AW16:AX16"/>
    <mergeCell ref="AK15:AO15"/>
    <mergeCell ref="AP15:AQ15"/>
    <mergeCell ref="AR15:AV15"/>
  </mergeCells>
  <phoneticPr fontId="2"/>
  <conditionalFormatting sqref="K31:AB32">
    <cfRule type="containsBlanks" dxfId="186" priority="2">
      <formula>LEN(TRIM(K31))=0</formula>
    </cfRule>
  </conditionalFormatting>
  <conditionalFormatting sqref="AK22">
    <cfRule type="expression" dxfId="185" priority="18">
      <formula>$AK$22=""</formula>
    </cfRule>
  </conditionalFormatting>
  <conditionalFormatting sqref="AK23">
    <cfRule type="expression" dxfId="184" priority="14">
      <formula>$AK$23=""</formula>
    </cfRule>
  </conditionalFormatting>
  <conditionalFormatting sqref="AK24">
    <cfRule type="expression" dxfId="183" priority="15">
      <formula>$AK$24=""</formula>
    </cfRule>
  </conditionalFormatting>
  <conditionalFormatting sqref="AK25">
    <cfRule type="expression" dxfId="182" priority="16">
      <formula>$AK$25=""</formula>
    </cfRule>
  </conditionalFormatting>
  <conditionalFormatting sqref="AK26">
    <cfRule type="expression" dxfId="181" priority="13">
      <formula>$AK$26=""</formula>
    </cfRule>
  </conditionalFormatting>
  <conditionalFormatting sqref="AK7:AL7">
    <cfRule type="expression" dxfId="180" priority="21">
      <formula>$AK$7=""</formula>
    </cfRule>
  </conditionalFormatting>
  <conditionalFormatting sqref="AK21:AV21">
    <cfRule type="expression" dxfId="179" priority="19">
      <formula>$AK$21=""</formula>
    </cfRule>
  </conditionalFormatting>
  <conditionalFormatting sqref="AM36">
    <cfRule type="expression" dxfId="178" priority="9">
      <formula>$AM$36=""</formula>
    </cfRule>
  </conditionalFormatting>
  <conditionalFormatting sqref="AM37">
    <cfRule type="expression" dxfId="177" priority="10">
      <formula>$AM$37=""</formula>
    </cfRule>
  </conditionalFormatting>
  <conditionalFormatting sqref="AM38">
    <cfRule type="expression" dxfId="176" priority="11">
      <formula>$AM$38=""</formula>
    </cfRule>
  </conditionalFormatting>
  <conditionalFormatting sqref="AM40">
    <cfRule type="expression" dxfId="175" priority="6">
      <formula>$AM$40=""</formula>
    </cfRule>
  </conditionalFormatting>
  <conditionalFormatting sqref="AM31:AV31">
    <cfRule type="expression" dxfId="174" priority="12">
      <formula>$AM$31=""</formula>
    </cfRule>
  </conditionalFormatting>
  <conditionalFormatting sqref="AN7">
    <cfRule type="expression" dxfId="173" priority="20">
      <formula>$AN$7=""</formula>
    </cfRule>
  </conditionalFormatting>
  <conditionalFormatting sqref="AR22">
    <cfRule type="expression" dxfId="172" priority="17">
      <formula>$AR$22=""</formula>
    </cfRule>
  </conditionalFormatting>
  <conditionalFormatting sqref="AR39">
    <cfRule type="expression" dxfId="171" priority="5">
      <formula>$AR$39=""</formula>
    </cfRule>
  </conditionalFormatting>
  <conditionalFormatting sqref="AR40">
    <cfRule type="expression" dxfId="170" priority="7">
      <formula>$AR$40=""</formula>
    </cfRule>
  </conditionalFormatting>
  <conditionalFormatting sqref="AR48">
    <cfRule type="expression" dxfId="169" priority="3">
      <formula>$AR$48=""</formula>
    </cfRule>
  </conditionalFormatting>
  <conditionalFormatting sqref="AU47">
    <cfRule type="expression" dxfId="168" priority="8">
      <formula>$AU$47=""</formula>
    </cfRule>
  </conditionalFormatting>
  <conditionalFormatting sqref="AU48">
    <cfRule type="expression" dxfId="167" priority="4">
      <formula>$AU$48=""</formula>
    </cfRule>
  </conditionalFormatting>
  <dataValidations count="3">
    <dataValidation type="list" allowBlank="1" showInputMessage="1" showErrorMessage="1" sqref="AK23:AX23 AM38:AX38" xr:uid="{E6CB7F5D-DFB4-481F-A1D5-30594D945796}">
      <formula1>"有,無"</formula1>
    </dataValidation>
    <dataValidation type="list" allowBlank="1" showInputMessage="1" showErrorMessage="1" sqref="AM36:AX36" xr:uid="{36B6A078-1CE2-475C-8C87-DDEDB1402DC6}">
      <formula1>"電圧制御方式,電流制御方式"</formula1>
    </dataValidation>
    <dataValidation type="list" allowBlank="1" showInputMessage="1" sqref="AM37:AX37" xr:uid="{1E4423F6-3419-46E5-88C0-4C4D0AFE9A36}">
      <formula1>"％抑制,その他(       )"</formula1>
    </dataValidation>
  </dataValidations>
  <hyperlinks>
    <hyperlink ref="A1" location="はじめに!A1" display="＜はじめにへ" xr:uid="{1DDA885B-2B41-4357-99FD-ECC5D54E6DEF}"/>
    <hyperlink ref="A1:E1" location="入力シート!Print_Area" display="＜入力シートへ" xr:uid="{00711466-4E7B-4905-9CB9-9C29C2756BD8}"/>
    <hyperlink ref="AU1:AY1" location="おわりに!A1" display="おわりに＞" xr:uid="{1F016A32-B08D-40BB-AE2D-D18BE9AB53B6}"/>
  </hyperlinks>
  <pageMargins left="0.64" right="0.3" top="0.42" bottom="0.38" header="0.32" footer="0.28999999999999998"/>
  <pageSetup paperSize="9" scale="59" orientation="portrait" r:id="rId1"/>
  <headerFooter alignWithMargins="0"/>
  <rowBreaks count="1" manualBreakCount="1">
    <brk id="6" max="21" man="1"/>
  </rowBreaks>
  <colBreaks count="1" manualBreakCount="1">
    <brk id="36" min="1" max="46" man="1"/>
  </colBreaks>
  <extLst>
    <ext xmlns:x14="http://schemas.microsoft.com/office/spreadsheetml/2009/9/main" uri="{78C0D931-6437-407d-A8EE-F0AAD7539E65}">
      <x14:conditionalFormattings>
        <x14:conditionalFormatting xmlns:xm="http://schemas.microsoft.com/office/excel/2006/main">
          <x14:cfRule type="expression" priority="1" id="{85CB1F2C-F720-4BFB-A795-5CCFC8D91D23}">
            <xm:f>入力シート!$E$88="無"</xm:f>
            <x14:dxf>
              <fill>
                <patternFill>
                  <bgColor theme="0" tint="-0.24994659260841701"/>
                </patternFill>
              </fill>
            </x14:dxf>
          </x14:cfRule>
          <xm:sqref>AK18:AX18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0FE-982D-41F6-B1D4-D7C76C078ABA}">
  <sheetPr codeName="Sheet12">
    <pageSetUpPr fitToPage="1"/>
  </sheetPr>
  <dimension ref="A1:BN54"/>
  <sheetViews>
    <sheetView showGridLines="0" view="pageBreakPreview" zoomScale="80" zoomScaleNormal="100" zoomScaleSheetLayoutView="80" workbookViewId="0">
      <pane ySplit="1" topLeftCell="A2" activePane="bottomLeft" state="frozen"/>
      <selection pane="bottomLeft" activeCell="AK17" sqref="AK17:AX17"/>
    </sheetView>
  </sheetViews>
  <sheetFormatPr defaultRowHeight="13.5" x14ac:dyDescent="0.15"/>
  <cols>
    <col min="1" max="2" width="2.875" style="553" customWidth="1"/>
    <col min="3" max="4" width="3.875" style="553" customWidth="1"/>
    <col min="5" max="6" width="2.875" style="553" customWidth="1"/>
    <col min="7" max="8" width="3.875" style="553" customWidth="1"/>
    <col min="9" max="10" width="2.875" style="553" customWidth="1"/>
    <col min="11" max="13" width="3.875" style="553" customWidth="1"/>
    <col min="14" max="20" width="2.875" style="553" customWidth="1"/>
    <col min="21" max="23" width="3.875" style="553" customWidth="1"/>
    <col min="24" max="25" width="2.875" style="553" customWidth="1"/>
    <col min="26" max="28" width="3.875" style="553" customWidth="1"/>
    <col min="29" max="51" width="2.875" style="553" customWidth="1"/>
    <col min="64" max="66" width="8.875" hidden="1" customWidth="1"/>
  </cols>
  <sheetData>
    <row r="1" spans="1:66" ht="20.100000000000001" customHeight="1" x14ac:dyDescent="0.15">
      <c r="A1" s="1161" t="s">
        <v>216</v>
      </c>
      <c r="B1" s="1161"/>
      <c r="C1" s="1161"/>
      <c r="D1" s="1161"/>
      <c r="E1" s="1161"/>
      <c r="F1" s="1111"/>
      <c r="G1" s="1111"/>
      <c r="H1" s="1111"/>
      <c r="I1" s="1111"/>
      <c r="J1" s="1111"/>
      <c r="K1" s="1111"/>
      <c r="L1" s="417"/>
      <c r="M1" s="446" t="s">
        <v>217</v>
      </c>
      <c r="O1" s="417"/>
      <c r="P1" s="417"/>
      <c r="Q1" s="417"/>
      <c r="R1" s="417"/>
      <c r="S1" s="417"/>
      <c r="T1" s="417"/>
      <c r="V1" s="554"/>
      <c r="W1" s="554"/>
      <c r="X1" s="555"/>
      <c r="Y1" s="555"/>
      <c r="Z1" s="555"/>
      <c r="AA1" s="555"/>
      <c r="AB1" s="556"/>
      <c r="AC1" s="557"/>
      <c r="AD1" s="557"/>
      <c r="AE1" s="557"/>
      <c r="AF1" s="2"/>
      <c r="AG1" s="558"/>
      <c r="AH1" s="557"/>
      <c r="AI1" s="557"/>
      <c r="AJ1" s="557"/>
      <c r="AK1" s="559"/>
      <c r="AL1" s="559"/>
      <c r="AM1" s="559"/>
      <c r="AN1" s="556"/>
      <c r="AU1" s="1159" t="s">
        <v>218</v>
      </c>
      <c r="AV1" s="1159"/>
      <c r="AW1" s="1159"/>
      <c r="AX1" s="1159"/>
      <c r="AY1" s="1159"/>
    </row>
    <row r="2" spans="1:66" x14ac:dyDescent="0.15">
      <c r="A2" s="516"/>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1113" t="s">
        <v>304</v>
      </c>
      <c r="AX2" s="1113"/>
      <c r="AY2" s="1113"/>
    </row>
    <row r="3" spans="1:66" ht="14.25" thickBot="1" x14ac:dyDescent="0.2">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H3" s="561"/>
      <c r="AI3" s="561"/>
      <c r="AJ3" s="561"/>
      <c r="AK3" s="561"/>
      <c r="AL3" s="561"/>
      <c r="AM3" s="561"/>
      <c r="AN3" s="561"/>
      <c r="AO3" s="561"/>
      <c r="AP3" s="561"/>
      <c r="AQ3" s="561"/>
      <c r="AR3" s="561"/>
      <c r="AS3" s="561"/>
      <c r="AT3" s="561"/>
      <c r="AU3" s="561"/>
      <c r="AV3" s="561"/>
      <c r="AW3" s="561"/>
      <c r="AX3" s="561"/>
      <c r="AY3" s="561"/>
    </row>
    <row r="4" spans="1:66" x14ac:dyDescent="0.15">
      <c r="A4" s="800"/>
      <c r="B4" s="790"/>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563"/>
      <c r="AN4" s="563"/>
      <c r="AO4" s="563"/>
      <c r="AP4" s="563"/>
      <c r="AQ4" s="1115" t="str">
        <f>IF(入力シート!E10="","",入力シート!E10)</f>
        <v/>
      </c>
      <c r="AR4" s="1115"/>
      <c r="AS4" s="1115"/>
      <c r="AT4" s="1115"/>
      <c r="AU4" s="1115"/>
      <c r="AV4" s="1115"/>
      <c r="AW4" s="1115"/>
      <c r="AX4" s="1115"/>
      <c r="AY4" s="1116"/>
    </row>
    <row r="5" spans="1:66" x14ac:dyDescent="0.15">
      <c r="A5" s="1167" t="s">
        <v>305</v>
      </c>
      <c r="B5" s="1168"/>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168"/>
      <c r="AD5" s="1168"/>
      <c r="AE5" s="1168"/>
      <c r="AF5" s="1168"/>
      <c r="AG5" s="1168"/>
      <c r="AH5" s="1168"/>
      <c r="AI5" s="1168"/>
      <c r="AJ5" s="1168"/>
      <c r="AK5" s="1168"/>
      <c r="AL5" s="1168"/>
      <c r="AM5" s="1168"/>
      <c r="AN5" s="1168"/>
      <c r="AO5" s="1168"/>
      <c r="AP5" s="1168"/>
      <c r="AQ5" s="1168"/>
      <c r="AR5" s="1168"/>
      <c r="AS5" s="1168"/>
      <c r="AT5" s="1168"/>
      <c r="AU5" s="1168"/>
      <c r="AV5" s="1168"/>
      <c r="AW5" s="1168"/>
      <c r="AX5" s="1168"/>
      <c r="AY5" s="1169"/>
    </row>
    <row r="6" spans="1:66" s="445" customFormat="1" ht="22.5" customHeight="1" x14ac:dyDescent="0.15">
      <c r="A6" s="564"/>
      <c r="B6" s="516"/>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65"/>
      <c r="AF6" s="458"/>
      <c r="AG6" s="458"/>
      <c r="AH6" s="458"/>
      <c r="AI6" s="458"/>
      <c r="AJ6" s="458"/>
      <c r="AK6" s="458"/>
      <c r="AL6" s="1170" t="s">
        <v>306</v>
      </c>
      <c r="AM6" s="1170"/>
      <c r="AN6" s="1170"/>
      <c r="AO6" s="1170"/>
      <c r="AP6" s="1170"/>
      <c r="AQ6" s="1170"/>
      <c r="AR6" s="1171" t="str">
        <f>IF(入力シート!E19="","",入力シート!E19)</f>
        <v/>
      </c>
      <c r="AS6" s="1171"/>
      <c r="AT6" s="1171"/>
      <c r="AU6" s="1171"/>
      <c r="AV6" s="1171"/>
      <c r="AW6" s="1171"/>
      <c r="AX6" s="1171"/>
      <c r="AY6" s="566"/>
      <c r="AZ6" s="567"/>
      <c r="BL6" t="s">
        <v>257</v>
      </c>
      <c r="BM6" t="s">
        <v>307</v>
      </c>
      <c r="BN6" t="s">
        <v>308</v>
      </c>
    </row>
    <row r="7" spans="1:66" s="445" customFormat="1" ht="22.5" customHeight="1" x14ac:dyDescent="0.15">
      <c r="A7" s="564"/>
      <c r="B7" s="516"/>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458"/>
      <c r="AG7" s="458"/>
      <c r="AH7" s="458"/>
      <c r="AI7" s="458"/>
      <c r="AJ7" s="458"/>
      <c r="AK7" s="1172"/>
      <c r="AL7" s="1173"/>
      <c r="AM7" s="476" t="s">
        <v>156</v>
      </c>
      <c r="AN7" s="1166"/>
      <c r="AO7" s="1166"/>
      <c r="AP7" s="962" t="s">
        <v>309</v>
      </c>
      <c r="AQ7" s="962"/>
      <c r="AR7" s="962"/>
      <c r="AS7" s="962"/>
      <c r="AT7" s="1175" t="str">
        <f>IF(入力シート!E101="","",IF(入力シート!E101="選択してください","",入力シート!E101))</f>
        <v/>
      </c>
      <c r="AU7" s="1175"/>
      <c r="AV7" s="1175"/>
      <c r="AW7" s="1175"/>
      <c r="AX7" s="1175"/>
      <c r="AY7" s="569"/>
      <c r="AZ7" s="567"/>
      <c r="BL7" s="445">
        <v>1</v>
      </c>
      <c r="BM7" s="570">
        <f>IF(OR(AT7="",AT7="選択してください"),0,1)</f>
        <v>0</v>
      </c>
      <c r="BN7" s="445">
        <f>BL7-BM7</f>
        <v>1</v>
      </c>
    </row>
    <row r="8" spans="1:66" ht="15" customHeight="1" x14ac:dyDescent="0.15">
      <c r="A8" s="571" t="s">
        <v>310</v>
      </c>
      <c r="B8" s="540"/>
      <c r="C8" s="540"/>
      <c r="D8" s="540"/>
      <c r="E8" s="540"/>
      <c r="F8" s="540"/>
      <c r="G8" s="540"/>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66"/>
    </row>
    <row r="9" spans="1:66" ht="18.75" customHeight="1" x14ac:dyDescent="0.15">
      <c r="A9" s="572"/>
      <c r="B9" s="1162" t="s">
        <v>311</v>
      </c>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961" t="s">
        <v>273</v>
      </c>
      <c r="AL9" s="962"/>
      <c r="AM9" s="962"/>
      <c r="AN9" s="962"/>
      <c r="AO9" s="962"/>
      <c r="AP9" s="962"/>
      <c r="AQ9" s="962"/>
      <c r="AR9" s="962"/>
      <c r="AS9" s="962"/>
      <c r="AT9" s="962"/>
      <c r="AU9" s="962"/>
      <c r="AV9" s="962"/>
      <c r="AW9" s="962"/>
      <c r="AX9" s="1163"/>
      <c r="AY9" s="566"/>
    </row>
    <row r="10" spans="1:66" ht="18.75" customHeight="1" x14ac:dyDescent="0.15">
      <c r="A10" s="572"/>
      <c r="B10" s="1162" t="s">
        <v>312</v>
      </c>
      <c r="C10" s="1162"/>
      <c r="D10" s="1162"/>
      <c r="E10" s="1162"/>
      <c r="F10" s="1162"/>
      <c r="G10" s="1162"/>
      <c r="H10" s="1162"/>
      <c r="I10" s="1162"/>
      <c r="J10" s="1162"/>
      <c r="K10" s="1162"/>
      <c r="L10" s="1162"/>
      <c r="M10" s="1162"/>
      <c r="N10" s="1162"/>
      <c r="O10" s="1162"/>
      <c r="P10" s="1162"/>
      <c r="Q10" s="1162"/>
      <c r="R10" s="1162"/>
      <c r="S10" s="1162"/>
      <c r="T10" s="1162"/>
      <c r="U10" s="1162"/>
      <c r="V10" s="1162"/>
      <c r="W10" s="1162"/>
      <c r="X10" s="1162"/>
      <c r="Y10" s="1162"/>
      <c r="Z10" s="1162"/>
      <c r="AA10" s="1162"/>
      <c r="AB10" s="1162"/>
      <c r="AC10" s="1162"/>
      <c r="AD10" s="1162"/>
      <c r="AE10" s="1162"/>
      <c r="AF10" s="1162"/>
      <c r="AG10" s="1162"/>
      <c r="AH10" s="1162"/>
      <c r="AI10" s="1162"/>
      <c r="AJ10" s="1162"/>
      <c r="AK10" s="1162">
        <f>IF(入力シート!E102="","",入力シート!E102)</f>
        <v>0</v>
      </c>
      <c r="AL10" s="1164"/>
      <c r="AM10" s="1164"/>
      <c r="AN10" s="1164"/>
      <c r="AO10" s="1164"/>
      <c r="AP10" s="1164"/>
      <c r="AQ10" s="1164"/>
      <c r="AR10" s="1164"/>
      <c r="AS10" s="1164"/>
      <c r="AT10" s="1164"/>
      <c r="AU10" s="1164"/>
      <c r="AV10" s="1164"/>
      <c r="AW10" s="1106" t="s">
        <v>147</v>
      </c>
      <c r="AX10" s="1148"/>
      <c r="AY10" s="566"/>
    </row>
    <row r="11" spans="1:66" ht="18.75" customHeight="1" x14ac:dyDescent="0.15">
      <c r="A11" s="572"/>
      <c r="B11" s="1162" t="s">
        <v>313</v>
      </c>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27" t="str">
        <f>IF(入力シート!E109="","",入力シート!E109)</f>
        <v/>
      </c>
      <c r="AL11" s="1149"/>
      <c r="AM11" s="1149"/>
      <c r="AN11" s="1149"/>
      <c r="AO11" s="1149"/>
      <c r="AP11" s="962" t="s">
        <v>156</v>
      </c>
      <c r="AQ11" s="962"/>
      <c r="AR11" s="1149" t="str">
        <f>IF(入力シート!H109=0,"",入力シート!H109)</f>
        <v/>
      </c>
      <c r="AS11" s="1149"/>
      <c r="AT11" s="1149"/>
      <c r="AU11" s="1149"/>
      <c r="AV11" s="1149"/>
      <c r="AW11" s="1106" t="s">
        <v>158</v>
      </c>
      <c r="AX11" s="1148"/>
      <c r="AY11" s="566"/>
    </row>
    <row r="12" spans="1:66" ht="18.75" customHeight="1" x14ac:dyDescent="0.15">
      <c r="A12" s="572"/>
      <c r="B12" s="1162" t="s">
        <v>314</v>
      </c>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1162"/>
      <c r="Y12" s="1162"/>
      <c r="Z12" s="1162"/>
      <c r="AA12" s="1162"/>
      <c r="AB12" s="1162"/>
      <c r="AC12" s="1162"/>
      <c r="AD12" s="1162"/>
      <c r="AE12" s="1162"/>
      <c r="AF12" s="1162"/>
      <c r="AG12" s="1162"/>
      <c r="AH12" s="1162"/>
      <c r="AI12" s="1162"/>
      <c r="AJ12" s="1162"/>
      <c r="AK12" s="1127" t="str">
        <f>IF(入力シート!E110="","",入力シート!E110)</f>
        <v/>
      </c>
      <c r="AL12" s="1149"/>
      <c r="AM12" s="1149"/>
      <c r="AN12" s="1149"/>
      <c r="AO12" s="1149"/>
      <c r="AP12" s="962" t="s">
        <v>156</v>
      </c>
      <c r="AQ12" s="962"/>
      <c r="AR12" s="1149" t="str">
        <f>IF(入力シート!H110="","",入力シート!H110)</f>
        <v/>
      </c>
      <c r="AS12" s="1149"/>
      <c r="AT12" s="1149"/>
      <c r="AU12" s="1149"/>
      <c r="AV12" s="1149"/>
      <c r="AW12" s="1106" t="s">
        <v>158</v>
      </c>
      <c r="AX12" s="1148"/>
      <c r="AY12" s="566"/>
    </row>
    <row r="13" spans="1:66" ht="18.75" customHeight="1" x14ac:dyDescent="0.15">
      <c r="A13" s="572"/>
      <c r="B13" s="1008" t="s">
        <v>315</v>
      </c>
      <c r="C13" s="966"/>
      <c r="D13" s="966"/>
      <c r="E13" s="966"/>
      <c r="F13" s="966"/>
      <c r="G13" s="966"/>
      <c r="H13" s="966"/>
      <c r="I13" s="966"/>
      <c r="J13" s="966"/>
      <c r="K13" s="966"/>
      <c r="L13" s="966"/>
      <c r="M13" s="1143"/>
      <c r="N13" s="1147" t="s">
        <v>316</v>
      </c>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27" t="str">
        <f>IF(入力シート!E111=0,"",入力シート!E111)</f>
        <v/>
      </c>
      <c r="AL13" s="1149"/>
      <c r="AM13" s="1149"/>
      <c r="AN13" s="1149"/>
      <c r="AO13" s="1149"/>
      <c r="AP13" s="1149"/>
      <c r="AQ13" s="1149"/>
      <c r="AR13" s="1149"/>
      <c r="AS13" s="1149"/>
      <c r="AT13" s="1149"/>
      <c r="AU13" s="1149"/>
      <c r="AV13" s="1149"/>
      <c r="AW13" s="1106" t="s">
        <v>317</v>
      </c>
      <c r="AX13" s="1148"/>
      <c r="AY13" s="566"/>
    </row>
    <row r="14" spans="1:66" ht="18.75" customHeight="1" x14ac:dyDescent="0.15">
      <c r="A14" s="572"/>
      <c r="B14" s="1144"/>
      <c r="C14" s="1145"/>
      <c r="D14" s="1145"/>
      <c r="E14" s="1145"/>
      <c r="F14" s="1145"/>
      <c r="G14" s="1145"/>
      <c r="H14" s="1145"/>
      <c r="I14" s="1145"/>
      <c r="J14" s="1145"/>
      <c r="K14" s="1145"/>
      <c r="L14" s="1145"/>
      <c r="M14" s="1146"/>
      <c r="N14" s="1147" t="s">
        <v>318</v>
      </c>
      <c r="O14" s="1147"/>
      <c r="P14" s="1147"/>
      <c r="Q14" s="1147"/>
      <c r="R14" s="1147"/>
      <c r="S14" s="1147"/>
      <c r="T14" s="1147"/>
      <c r="U14" s="1147"/>
      <c r="V14" s="1147"/>
      <c r="W14" s="1147"/>
      <c r="X14" s="1147"/>
      <c r="Y14" s="1147"/>
      <c r="Z14" s="1147"/>
      <c r="AA14" s="1147"/>
      <c r="AB14" s="1147"/>
      <c r="AC14" s="1147"/>
      <c r="AD14" s="1147"/>
      <c r="AE14" s="1147"/>
      <c r="AF14" s="1147"/>
      <c r="AG14" s="1147"/>
      <c r="AH14" s="1147"/>
      <c r="AI14" s="1147"/>
      <c r="AJ14" s="1147"/>
      <c r="AK14" s="1127" t="str">
        <f>IF(入力シート!E112=0,"",入力シート!E112)</f>
        <v/>
      </c>
      <c r="AL14" s="1149"/>
      <c r="AM14" s="1149"/>
      <c r="AN14" s="1149"/>
      <c r="AO14" s="1149"/>
      <c r="AP14" s="1149"/>
      <c r="AQ14" s="1149"/>
      <c r="AR14" s="1149"/>
      <c r="AS14" s="1149"/>
      <c r="AT14" s="1149"/>
      <c r="AU14" s="1149"/>
      <c r="AV14" s="1149"/>
      <c r="AW14" s="1106" t="s">
        <v>317</v>
      </c>
      <c r="AX14" s="1148"/>
      <c r="AY14" s="566"/>
    </row>
    <row r="15" spans="1:66" ht="18.75" customHeight="1" x14ac:dyDescent="0.15">
      <c r="A15" s="572"/>
      <c r="B15" s="1008" t="s">
        <v>901</v>
      </c>
      <c r="C15" s="966"/>
      <c r="D15" s="966"/>
      <c r="E15" s="966"/>
      <c r="F15" s="966"/>
      <c r="G15" s="966"/>
      <c r="H15" s="966"/>
      <c r="I15" s="966"/>
      <c r="J15" s="966"/>
      <c r="K15" s="966"/>
      <c r="L15" s="966"/>
      <c r="M15" s="1143"/>
      <c r="N15" s="1147" t="s">
        <v>912</v>
      </c>
      <c r="O15" s="1147"/>
      <c r="P15" s="1147"/>
      <c r="Q15" s="1147"/>
      <c r="R15" s="1147"/>
      <c r="S15" s="1147"/>
      <c r="T15" s="1147"/>
      <c r="U15" s="1147"/>
      <c r="V15" s="1147"/>
      <c r="W15" s="1147"/>
      <c r="X15" s="1147"/>
      <c r="Y15" s="1147"/>
      <c r="Z15" s="1147"/>
      <c r="AA15" s="1147"/>
      <c r="AB15" s="1147"/>
      <c r="AC15" s="1147"/>
      <c r="AD15" s="1147"/>
      <c r="AE15" s="1147"/>
      <c r="AF15" s="1147"/>
      <c r="AG15" s="1147"/>
      <c r="AH15" s="1147"/>
      <c r="AI15" s="1147"/>
      <c r="AJ15" s="1147"/>
      <c r="AK15" s="1127" t="str">
        <f>IF(入力シート!E113="","",入力シート!E113)</f>
        <v/>
      </c>
      <c r="AL15" s="1149"/>
      <c r="AM15" s="1149"/>
      <c r="AN15" s="1149"/>
      <c r="AO15" s="1149"/>
      <c r="AP15" s="962" t="s">
        <v>156</v>
      </c>
      <c r="AQ15" s="962"/>
      <c r="AR15" s="1149" t="str">
        <f>IF(入力シート!H113="","",入力シート!H113)</f>
        <v/>
      </c>
      <c r="AS15" s="1149"/>
      <c r="AT15" s="1149"/>
      <c r="AU15" s="1149"/>
      <c r="AV15" s="1149"/>
      <c r="AW15" s="1106" t="s">
        <v>158</v>
      </c>
      <c r="AX15" s="1148"/>
      <c r="AY15" s="566"/>
    </row>
    <row r="16" spans="1:66" ht="18.75" customHeight="1" x14ac:dyDescent="0.15">
      <c r="A16" s="572"/>
      <c r="B16" s="1144"/>
      <c r="C16" s="1145"/>
      <c r="D16" s="1145"/>
      <c r="E16" s="1145"/>
      <c r="F16" s="1145"/>
      <c r="G16" s="1145"/>
      <c r="H16" s="1145"/>
      <c r="I16" s="1145"/>
      <c r="J16" s="1145"/>
      <c r="K16" s="1145"/>
      <c r="L16" s="1145"/>
      <c r="M16" s="1146"/>
      <c r="N16" s="1147" t="s">
        <v>913</v>
      </c>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27" t="str">
        <f>IF(入力シート!E114=0,"",入力シート!E114)</f>
        <v/>
      </c>
      <c r="AL16" s="1149"/>
      <c r="AM16" s="1149"/>
      <c r="AN16" s="1149"/>
      <c r="AO16" s="1149"/>
      <c r="AP16" s="1149"/>
      <c r="AQ16" s="1149"/>
      <c r="AR16" s="1149"/>
      <c r="AS16" s="1149"/>
      <c r="AT16" s="1149"/>
      <c r="AU16" s="1149"/>
      <c r="AV16" s="1149"/>
      <c r="AW16" s="1106" t="s">
        <v>158</v>
      </c>
      <c r="AX16" s="1148"/>
      <c r="AY16" s="566"/>
    </row>
    <row r="17" spans="1:66" ht="18.75" customHeight="1" x14ac:dyDescent="0.15">
      <c r="A17" s="572"/>
      <c r="B17" s="1162" t="s">
        <v>902</v>
      </c>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2"/>
      <c r="AK17" s="1188" t="str">
        <f>IF(入力シート!E117="","",IF(入力シート!E117="選択してください","",入力シート!E117))</f>
        <v/>
      </c>
      <c r="AL17" s="1189"/>
      <c r="AM17" s="1189"/>
      <c r="AN17" s="1189"/>
      <c r="AO17" s="1189"/>
      <c r="AP17" s="1189"/>
      <c r="AQ17" s="1189"/>
      <c r="AR17" s="1189"/>
      <c r="AS17" s="1189"/>
      <c r="AT17" s="1189"/>
      <c r="AU17" s="1189"/>
      <c r="AV17" s="1189"/>
      <c r="AW17" s="962"/>
      <c r="AX17" s="1163"/>
      <c r="AY17" s="566"/>
    </row>
    <row r="18" spans="1:66" ht="18.75" customHeight="1" x14ac:dyDescent="0.15">
      <c r="A18" s="572"/>
      <c r="B18" s="1162" t="s">
        <v>903</v>
      </c>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c r="AK18" s="1162" t="str">
        <f>IF(入力シート!E118="","",入力シート!E118)</f>
        <v/>
      </c>
      <c r="AL18" s="1164"/>
      <c r="AM18" s="1164"/>
      <c r="AN18" s="1164"/>
      <c r="AO18" s="1164"/>
      <c r="AP18" s="1164"/>
      <c r="AQ18" s="1164"/>
      <c r="AR18" s="1164"/>
      <c r="AS18" s="1164"/>
      <c r="AT18" s="1164"/>
      <c r="AU18" s="1164"/>
      <c r="AV18" s="1164"/>
      <c r="AW18" s="1164"/>
      <c r="AX18" s="1190"/>
      <c r="AY18" s="566"/>
    </row>
    <row r="19" spans="1:66" ht="12.95" customHeight="1" x14ac:dyDescent="0.15">
      <c r="A19" s="572"/>
      <c r="B19" s="966" t="s">
        <v>372</v>
      </c>
      <c r="C19" s="96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566"/>
    </row>
    <row r="20" spans="1:66" ht="15" customHeight="1" x14ac:dyDescent="0.15">
      <c r="A20" s="1203" t="s">
        <v>320</v>
      </c>
      <c r="B20" s="1203"/>
      <c r="C20" s="1203"/>
      <c r="D20" s="1203"/>
      <c r="E20" s="1203"/>
      <c r="F20" s="1203"/>
      <c r="G20" s="1203"/>
      <c r="H20" s="1203"/>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566"/>
    </row>
    <row r="21" spans="1:66" ht="18.75" customHeight="1" x14ac:dyDescent="0.15">
      <c r="A21" s="572" t="s">
        <v>230</v>
      </c>
      <c r="B21" s="1008" t="s">
        <v>321</v>
      </c>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1143"/>
      <c r="AK21" s="1165"/>
      <c r="AL21" s="1166"/>
      <c r="AM21" s="1166"/>
      <c r="AN21" s="1166"/>
      <c r="AO21" s="1166"/>
      <c r="AP21" s="1166"/>
      <c r="AQ21" s="1166"/>
      <c r="AR21" s="1166"/>
      <c r="AS21" s="1166"/>
      <c r="AT21" s="1166"/>
      <c r="AU21" s="1166"/>
      <c r="AV21" s="1166"/>
      <c r="AW21" s="1106" t="s">
        <v>151</v>
      </c>
      <c r="AX21" s="1148"/>
      <c r="AY21" s="566"/>
      <c r="BL21">
        <v>1</v>
      </c>
      <c r="BM21">
        <f>COUNTA(AK21)</f>
        <v>0</v>
      </c>
      <c r="BN21">
        <f>BL21-BM21</f>
        <v>1</v>
      </c>
    </row>
    <row r="22" spans="1:66" ht="18.75" customHeight="1" x14ac:dyDescent="0.15">
      <c r="A22" s="572"/>
      <c r="B22" s="1162" t="s">
        <v>322</v>
      </c>
      <c r="C22" s="1162"/>
      <c r="D22" s="1162"/>
      <c r="E22" s="1162"/>
      <c r="F22" s="1162"/>
      <c r="G22" s="1162"/>
      <c r="H22" s="1162"/>
      <c r="I22" s="1162"/>
      <c r="J22" s="1162"/>
      <c r="K22" s="1162"/>
      <c r="L22" s="1162"/>
      <c r="M22" s="1162"/>
      <c r="N22" s="1162"/>
      <c r="O22" s="1162"/>
      <c r="P22" s="1162"/>
      <c r="Q22" s="1162"/>
      <c r="R22" s="1162"/>
      <c r="S22" s="1162"/>
      <c r="T22" s="1162"/>
      <c r="U22" s="1162"/>
      <c r="V22" s="1008"/>
      <c r="W22" s="1008"/>
      <c r="X22" s="1008"/>
      <c r="Y22" s="1008"/>
      <c r="Z22" s="1008"/>
      <c r="AA22" s="1008"/>
      <c r="AB22" s="1008"/>
      <c r="AC22" s="1008"/>
      <c r="AD22" s="1008"/>
      <c r="AE22" s="1008"/>
      <c r="AF22" s="1008"/>
      <c r="AG22" s="1008"/>
      <c r="AH22" s="1008"/>
      <c r="AI22" s="1008"/>
      <c r="AJ22" s="1194"/>
      <c r="AK22" s="1191"/>
      <c r="AL22" s="1191"/>
      <c r="AM22" s="1191"/>
      <c r="AN22" s="1191"/>
      <c r="AO22" s="1191"/>
      <c r="AP22" s="456" t="s">
        <v>323</v>
      </c>
      <c r="AQ22" s="574" t="s">
        <v>324</v>
      </c>
      <c r="AR22" s="1191"/>
      <c r="AS22" s="1191"/>
      <c r="AT22" s="1191"/>
      <c r="AU22" s="1191"/>
      <c r="AV22" s="1191"/>
      <c r="AW22" s="1192" t="s">
        <v>140</v>
      </c>
      <c r="AX22" s="1193"/>
      <c r="AY22" s="566"/>
    </row>
    <row r="23" spans="1:66" ht="18.75" customHeight="1" x14ac:dyDescent="0.15">
      <c r="A23" s="572"/>
      <c r="B23" s="1198" t="s">
        <v>325</v>
      </c>
      <c r="C23" s="1013"/>
      <c r="D23" s="1013"/>
      <c r="E23" s="1013"/>
      <c r="F23" s="1013"/>
      <c r="G23" s="1013"/>
      <c r="H23" s="1013"/>
      <c r="I23" s="1013"/>
      <c r="J23" s="966"/>
      <c r="K23" s="966"/>
      <c r="L23" s="966"/>
      <c r="M23" s="966"/>
      <c r="N23" s="966"/>
      <c r="O23" s="966"/>
      <c r="P23" s="966"/>
      <c r="Q23" s="966"/>
      <c r="R23" s="966"/>
      <c r="S23" s="966"/>
      <c r="T23" s="966"/>
      <c r="U23" s="966"/>
      <c r="V23" s="574"/>
      <c r="W23" s="1180" t="s">
        <v>326</v>
      </c>
      <c r="X23" s="1181"/>
      <c r="Y23" s="1181"/>
      <c r="Z23" s="1181"/>
      <c r="AA23" s="1181"/>
      <c r="AB23" s="1181"/>
      <c r="AC23" s="1181"/>
      <c r="AD23" s="1181"/>
      <c r="AE23" s="1181"/>
      <c r="AF23" s="1181"/>
      <c r="AG23" s="1181"/>
      <c r="AH23" s="1181"/>
      <c r="AI23" s="1181"/>
      <c r="AJ23" s="1182"/>
      <c r="AK23" s="1183"/>
      <c r="AL23" s="1184"/>
      <c r="AM23" s="1184"/>
      <c r="AN23" s="1184"/>
      <c r="AO23" s="1184"/>
      <c r="AP23" s="1184"/>
      <c r="AQ23" s="1184"/>
      <c r="AR23" s="1184"/>
      <c r="AS23" s="1184"/>
      <c r="AT23" s="1184"/>
      <c r="AU23" s="1184"/>
      <c r="AV23" s="1184"/>
      <c r="AW23" s="1184"/>
      <c r="AX23" s="1185"/>
      <c r="AY23" s="566"/>
    </row>
    <row r="24" spans="1:66" ht="18.75" customHeight="1" x14ac:dyDescent="0.15">
      <c r="A24" s="572"/>
      <c r="B24" s="1198"/>
      <c r="C24" s="1013"/>
      <c r="D24" s="1013"/>
      <c r="E24" s="1013"/>
      <c r="F24" s="1013"/>
      <c r="G24" s="1013"/>
      <c r="H24" s="1013"/>
      <c r="I24" s="1013"/>
      <c r="J24" s="1013"/>
      <c r="K24" s="1013"/>
      <c r="L24" s="1013"/>
      <c r="M24" s="1013"/>
      <c r="N24" s="1013"/>
      <c r="O24" s="1013"/>
      <c r="P24" s="1013"/>
      <c r="Q24" s="1013"/>
      <c r="R24" s="1013"/>
      <c r="S24" s="1013"/>
      <c r="T24" s="1013"/>
      <c r="U24" s="1013"/>
      <c r="V24" s="474"/>
      <c r="W24" s="1014" t="s">
        <v>327</v>
      </c>
      <c r="X24" s="1186"/>
      <c r="Y24" s="1186"/>
      <c r="Z24" s="1186"/>
      <c r="AA24" s="1186"/>
      <c r="AB24" s="1186"/>
      <c r="AC24" s="1186"/>
      <c r="AD24" s="1186"/>
      <c r="AE24" s="1186"/>
      <c r="AF24" s="1186"/>
      <c r="AG24" s="1186"/>
      <c r="AH24" s="1186"/>
      <c r="AI24" s="1186"/>
      <c r="AJ24" s="1187"/>
      <c r="AK24" s="1195"/>
      <c r="AL24" s="1196"/>
      <c r="AM24" s="1196"/>
      <c r="AN24" s="1196"/>
      <c r="AO24" s="1196"/>
      <c r="AP24" s="1196"/>
      <c r="AQ24" s="1196"/>
      <c r="AR24" s="1196"/>
      <c r="AS24" s="1196"/>
      <c r="AT24" s="1196"/>
      <c r="AU24" s="1196"/>
      <c r="AV24" s="1196"/>
      <c r="AW24" s="1196"/>
      <c r="AX24" s="1197"/>
      <c r="AY24" s="566"/>
    </row>
    <row r="25" spans="1:66" ht="18.75" customHeight="1" x14ac:dyDescent="0.15">
      <c r="A25" s="572"/>
      <c r="B25" s="1144"/>
      <c r="C25" s="1145"/>
      <c r="D25" s="1145"/>
      <c r="E25" s="1145"/>
      <c r="F25" s="1145"/>
      <c r="G25" s="1145"/>
      <c r="H25" s="1145"/>
      <c r="I25" s="1145"/>
      <c r="J25" s="1145"/>
      <c r="K25" s="1145"/>
      <c r="L25" s="1145"/>
      <c r="M25" s="1145"/>
      <c r="N25" s="1145"/>
      <c r="O25" s="1145"/>
      <c r="P25" s="1145"/>
      <c r="Q25" s="1145"/>
      <c r="R25" s="1145"/>
      <c r="S25" s="1145"/>
      <c r="T25" s="1145"/>
      <c r="U25" s="1145"/>
      <c r="V25" s="575"/>
      <c r="W25" s="963" t="s">
        <v>328</v>
      </c>
      <c r="X25" s="964"/>
      <c r="Y25" s="964"/>
      <c r="Z25" s="964"/>
      <c r="AA25" s="964"/>
      <c r="AB25" s="964"/>
      <c r="AC25" s="964"/>
      <c r="AD25" s="964"/>
      <c r="AE25" s="964"/>
      <c r="AF25" s="964"/>
      <c r="AG25" s="964"/>
      <c r="AH25" s="964"/>
      <c r="AI25" s="964"/>
      <c r="AJ25" s="1199"/>
      <c r="AK25" s="1200"/>
      <c r="AL25" s="1201"/>
      <c r="AM25" s="1201"/>
      <c r="AN25" s="1201"/>
      <c r="AO25" s="1201"/>
      <c r="AP25" s="1201"/>
      <c r="AQ25" s="1201"/>
      <c r="AR25" s="1201"/>
      <c r="AS25" s="1201"/>
      <c r="AT25" s="1201"/>
      <c r="AU25" s="1201"/>
      <c r="AV25" s="1201"/>
      <c r="AW25" s="1201"/>
      <c r="AX25" s="1202"/>
      <c r="AY25" s="566"/>
    </row>
    <row r="26" spans="1:66" ht="18.75" customHeight="1" x14ac:dyDescent="0.15">
      <c r="A26" s="572"/>
      <c r="B26" s="1162" t="s">
        <v>329</v>
      </c>
      <c r="C26" s="1164"/>
      <c r="D26" s="1164"/>
      <c r="E26" s="1164"/>
      <c r="F26" s="1164"/>
      <c r="G26" s="1164"/>
      <c r="H26" s="1164"/>
      <c r="I26" s="1164"/>
      <c r="J26" s="1164"/>
      <c r="K26" s="1164"/>
      <c r="L26" s="1164"/>
      <c r="M26" s="1164"/>
      <c r="N26" s="1164"/>
      <c r="O26" s="1164"/>
      <c r="P26" s="1164"/>
      <c r="Q26" s="1164"/>
      <c r="R26" s="1164"/>
      <c r="S26" s="1164"/>
      <c r="T26" s="1164"/>
      <c r="U26" s="1164"/>
      <c r="V26" s="1145"/>
      <c r="W26" s="1145"/>
      <c r="X26" s="1145"/>
      <c r="Y26" s="1145"/>
      <c r="Z26" s="1145"/>
      <c r="AA26" s="1145"/>
      <c r="AB26" s="1145"/>
      <c r="AC26" s="1145"/>
      <c r="AD26" s="1145"/>
      <c r="AE26" s="1145"/>
      <c r="AF26" s="1145"/>
      <c r="AG26" s="1145"/>
      <c r="AH26" s="1145"/>
      <c r="AI26" s="1145"/>
      <c r="AJ26" s="1145"/>
      <c r="AK26" s="1237"/>
      <c r="AL26" s="1238"/>
      <c r="AM26" s="1238"/>
      <c r="AN26" s="1238"/>
      <c r="AO26" s="1238"/>
      <c r="AP26" s="1238"/>
      <c r="AQ26" s="1238"/>
      <c r="AR26" s="1238"/>
      <c r="AS26" s="1238"/>
      <c r="AT26" s="1238"/>
      <c r="AU26" s="1238"/>
      <c r="AV26" s="1238"/>
      <c r="AW26" s="575" t="s">
        <v>153</v>
      </c>
      <c r="AX26" s="576"/>
      <c r="AY26" s="566"/>
    </row>
    <row r="27" spans="1:66" x14ac:dyDescent="0.15">
      <c r="A27" s="564"/>
      <c r="B27" s="516"/>
      <c r="C27" s="516"/>
      <c r="D27" s="516"/>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66"/>
    </row>
    <row r="28" spans="1:66" ht="15" customHeight="1" x14ac:dyDescent="0.15">
      <c r="A28" s="571" t="s">
        <v>330</v>
      </c>
      <c r="B28" s="472"/>
      <c r="C28" s="472"/>
      <c r="D28" s="472"/>
      <c r="E28" s="540"/>
      <c r="F28" s="540"/>
      <c r="G28" s="540"/>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77"/>
      <c r="AH28" s="516"/>
      <c r="AI28" s="516"/>
      <c r="AJ28" s="516"/>
      <c r="AK28" s="516"/>
      <c r="AL28" s="516"/>
      <c r="AM28" s="516"/>
      <c r="AN28" s="516"/>
      <c r="AO28" s="516"/>
      <c r="AP28" s="516"/>
      <c r="AQ28" s="516"/>
      <c r="AR28" s="516"/>
      <c r="AS28" s="516"/>
      <c r="AT28" s="516"/>
      <c r="AU28" s="516"/>
      <c r="AV28" s="516"/>
      <c r="AW28" s="516"/>
      <c r="AX28" s="516"/>
      <c r="AY28" s="566"/>
    </row>
    <row r="29" spans="1:66" ht="18.75" customHeight="1" thickBot="1" x14ac:dyDescent="0.2">
      <c r="A29" s="564"/>
      <c r="B29" s="1204" t="s">
        <v>331</v>
      </c>
      <c r="C29" s="1205"/>
      <c r="D29" s="1205"/>
      <c r="E29" s="1205"/>
      <c r="F29" s="1205"/>
      <c r="G29" s="1205"/>
      <c r="H29" s="1205"/>
      <c r="I29" s="1205"/>
      <c r="J29" s="1205"/>
      <c r="K29" s="1205"/>
      <c r="L29" s="1205"/>
      <c r="M29" s="1205"/>
      <c r="N29" s="1205"/>
      <c r="O29" s="1205"/>
      <c r="P29" s="1205"/>
      <c r="Q29" s="1205"/>
      <c r="R29" s="1205"/>
      <c r="S29" s="1205"/>
      <c r="T29" s="1205"/>
      <c r="U29" s="1205"/>
      <c r="V29" s="1205"/>
      <c r="W29" s="1205"/>
      <c r="X29" s="1205"/>
      <c r="Y29" s="1205"/>
      <c r="Z29" s="1205"/>
      <c r="AA29" s="1205"/>
      <c r="AB29" s="1205"/>
      <c r="AC29" s="1205"/>
      <c r="AD29" s="1206"/>
      <c r="AE29" s="584"/>
      <c r="AF29" s="1205" t="s">
        <v>332</v>
      </c>
      <c r="AG29" s="1205"/>
      <c r="AH29" s="1205"/>
      <c r="AI29" s="1205"/>
      <c r="AJ29" s="1205"/>
      <c r="AK29" s="1205"/>
      <c r="AL29" s="1205"/>
      <c r="AM29" s="1205"/>
      <c r="AN29" s="1205"/>
      <c r="AO29" s="1205"/>
      <c r="AP29" s="1205"/>
      <c r="AQ29" s="1205"/>
      <c r="AR29" s="1205"/>
      <c r="AS29" s="1205"/>
      <c r="AT29" s="1205"/>
      <c r="AU29" s="1205"/>
      <c r="AV29" s="1205"/>
      <c r="AW29" s="1205"/>
      <c r="AX29" s="1206"/>
      <c r="AY29" s="566"/>
    </row>
    <row r="30" spans="1:66" ht="18.75" customHeight="1" thickTop="1" x14ac:dyDescent="0.15">
      <c r="A30" s="564"/>
      <c r="B30" s="1217" t="s">
        <v>333</v>
      </c>
      <c r="C30" s="1218"/>
      <c r="D30" s="1218"/>
      <c r="E30" s="1218"/>
      <c r="F30" s="1218"/>
      <c r="G30" s="1218"/>
      <c r="H30" s="1218"/>
      <c r="I30" s="1218"/>
      <c r="J30" s="1219"/>
      <c r="K30" s="1306">
        <f>K44</f>
        <v>0</v>
      </c>
      <c r="L30" s="1307"/>
      <c r="M30" s="1307"/>
      <c r="N30" s="1307"/>
      <c r="O30" s="1307"/>
      <c r="P30" s="1307"/>
      <c r="Q30" s="1307"/>
      <c r="R30" s="1307"/>
      <c r="S30" s="1307"/>
      <c r="T30" s="1307"/>
      <c r="U30" s="1307"/>
      <c r="V30" s="1307"/>
      <c r="W30" s="1307"/>
      <c r="X30" s="1307"/>
      <c r="Y30" s="1307"/>
      <c r="Z30" s="1307"/>
      <c r="AA30" s="1307"/>
      <c r="AB30" s="1307"/>
      <c r="AC30" s="585" t="s">
        <v>142</v>
      </c>
      <c r="AD30" s="586"/>
      <c r="AE30" s="541"/>
      <c r="AF30" s="1218" t="s">
        <v>334</v>
      </c>
      <c r="AG30" s="1218"/>
      <c r="AH30" s="1218"/>
      <c r="AI30" s="1218"/>
      <c r="AJ30" s="1218"/>
      <c r="AK30" s="1218"/>
      <c r="AL30" s="1219"/>
      <c r="AM30" s="1268" t="str">
        <f>IF(入力シート!E105="","",IF(入力シート!E105="選択してください","",入力シート!E105))</f>
        <v/>
      </c>
      <c r="AN30" s="1269"/>
      <c r="AO30" s="1269"/>
      <c r="AP30" s="1269"/>
      <c r="AQ30" s="1269"/>
      <c r="AR30" s="1269"/>
      <c r="AS30" s="1269"/>
      <c r="AT30" s="1269"/>
      <c r="AU30" s="1269"/>
      <c r="AV30" s="1269"/>
      <c r="AW30" s="1269"/>
      <c r="AX30" s="1270"/>
      <c r="AY30" s="566"/>
    </row>
    <row r="31" spans="1:66" ht="18.75" customHeight="1" x14ac:dyDescent="0.15">
      <c r="A31" s="564"/>
      <c r="B31" s="1105" t="s">
        <v>335</v>
      </c>
      <c r="C31" s="1106"/>
      <c r="D31" s="1106"/>
      <c r="E31" s="1106"/>
      <c r="F31" s="1106"/>
      <c r="G31" s="1106"/>
      <c r="H31" s="1106"/>
      <c r="I31" s="1106"/>
      <c r="J31" s="1148"/>
      <c r="K31" s="1166"/>
      <c r="L31" s="1166"/>
      <c r="M31" s="1166"/>
      <c r="N31" s="1166"/>
      <c r="O31" s="1166"/>
      <c r="P31" s="1166"/>
      <c r="Q31" s="1166"/>
      <c r="R31" s="1166"/>
      <c r="S31" s="1166"/>
      <c r="T31" s="1166"/>
      <c r="U31" s="1166"/>
      <c r="V31" s="1166"/>
      <c r="W31" s="1166"/>
      <c r="X31" s="1166"/>
      <c r="Y31" s="1166"/>
      <c r="Z31" s="1166"/>
      <c r="AA31" s="1166"/>
      <c r="AB31" s="1166"/>
      <c r="AC31" s="568" t="s">
        <v>140</v>
      </c>
      <c r="AD31" s="520"/>
      <c r="AE31" s="587"/>
      <c r="AF31" s="1106" t="s">
        <v>336</v>
      </c>
      <c r="AG31" s="1106"/>
      <c r="AH31" s="1106"/>
      <c r="AI31" s="1106"/>
      <c r="AJ31" s="1106"/>
      <c r="AK31" s="1106"/>
      <c r="AL31" s="1148"/>
      <c r="AM31" s="1165"/>
      <c r="AN31" s="1166"/>
      <c r="AO31" s="1166"/>
      <c r="AP31" s="1166"/>
      <c r="AQ31" s="1166"/>
      <c r="AR31" s="1166"/>
      <c r="AS31" s="1166"/>
      <c r="AT31" s="1166"/>
      <c r="AU31" s="1166"/>
      <c r="AV31" s="1166"/>
      <c r="AW31" s="578" t="s">
        <v>323</v>
      </c>
      <c r="AX31" s="579"/>
      <c r="AY31" s="566"/>
    </row>
    <row r="32" spans="1:66" ht="18.75" customHeight="1" x14ac:dyDescent="0.15">
      <c r="A32" s="564"/>
      <c r="B32" s="1105" t="s">
        <v>337</v>
      </c>
      <c r="C32" s="1106"/>
      <c r="D32" s="1106"/>
      <c r="E32" s="1106"/>
      <c r="F32" s="1106"/>
      <c r="G32" s="1106"/>
      <c r="H32" s="1106"/>
      <c r="I32" s="1106"/>
      <c r="J32" s="1148"/>
      <c r="K32" s="1166"/>
      <c r="L32" s="1166"/>
      <c r="M32" s="1166"/>
      <c r="N32" s="1166"/>
      <c r="O32" s="1166"/>
      <c r="P32" s="1166"/>
      <c r="Q32" s="1166"/>
      <c r="R32" s="1166"/>
      <c r="S32" s="1166"/>
      <c r="T32" s="1166"/>
      <c r="U32" s="1166"/>
      <c r="V32" s="1166"/>
      <c r="W32" s="1166"/>
      <c r="X32" s="1166"/>
      <c r="Y32" s="1166"/>
      <c r="Z32" s="1166"/>
      <c r="AA32" s="1166"/>
      <c r="AB32" s="1166"/>
      <c r="AC32" s="578" t="s">
        <v>355</v>
      </c>
      <c r="AD32" s="520"/>
      <c r="AE32" s="541"/>
      <c r="AF32" s="1106" t="s">
        <v>338</v>
      </c>
      <c r="AG32" s="1106"/>
      <c r="AH32" s="1106"/>
      <c r="AI32" s="1106"/>
      <c r="AJ32" s="1106"/>
      <c r="AK32" s="1106"/>
      <c r="AL32" s="1148"/>
      <c r="AM32" s="1127" t="str">
        <f>IF(入力シート!E100="","",入力シート!E100)</f>
        <v/>
      </c>
      <c r="AN32" s="1149"/>
      <c r="AO32" s="1149"/>
      <c r="AP32" s="1149"/>
      <c r="AQ32" s="1149"/>
      <c r="AR32" s="1149"/>
      <c r="AS32" s="1149"/>
      <c r="AT32" s="1149"/>
      <c r="AU32" s="1149"/>
      <c r="AV32" s="1149"/>
      <c r="AW32" s="578" t="s">
        <v>142</v>
      </c>
      <c r="AX32" s="579"/>
      <c r="AY32" s="566"/>
    </row>
    <row r="33" spans="1:51" ht="18.75" customHeight="1" x14ac:dyDescent="0.15">
      <c r="A33" s="564"/>
      <c r="B33" s="1076" t="s">
        <v>339</v>
      </c>
      <c r="C33" s="1076"/>
      <c r="D33" s="1076"/>
      <c r="E33" s="1076"/>
      <c r="F33" s="1076"/>
      <c r="G33" s="1076"/>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541"/>
      <c r="AF33" s="1106" t="s">
        <v>340</v>
      </c>
      <c r="AG33" s="1106"/>
      <c r="AH33" s="1106"/>
      <c r="AI33" s="1106"/>
      <c r="AJ33" s="1106"/>
      <c r="AK33" s="1106"/>
      <c r="AL33" s="1148"/>
      <c r="AM33" s="1165" t="str">
        <f>IF(入力シート!E107="","",入力シート!E107)</f>
        <v/>
      </c>
      <c r="AN33" s="1166"/>
      <c r="AO33" s="1166"/>
      <c r="AP33" s="1166"/>
      <c r="AQ33" s="1166"/>
      <c r="AR33" s="1166"/>
      <c r="AS33" s="1166"/>
      <c r="AT33" s="1166"/>
      <c r="AU33" s="1166"/>
      <c r="AV33" s="1166"/>
      <c r="AW33" s="578" t="s">
        <v>153</v>
      </c>
      <c r="AX33" s="579"/>
      <c r="AY33" s="566"/>
    </row>
    <row r="34" spans="1:51" ht="18.75" customHeight="1" x14ac:dyDescent="0.15">
      <c r="A34" s="564"/>
      <c r="B34" s="1225" t="s">
        <v>341</v>
      </c>
      <c r="C34" s="1226"/>
      <c r="D34" s="1226"/>
      <c r="E34" s="1226"/>
      <c r="F34" s="1226"/>
      <c r="G34" s="1226"/>
      <c r="H34" s="1226"/>
      <c r="I34" s="1226"/>
      <c r="J34" s="1226"/>
      <c r="K34" s="1207" t="str">
        <f>IF(入力シート!E119="","",入力シート!E119)</f>
        <v/>
      </c>
      <c r="L34" s="1208"/>
      <c r="M34" s="1208"/>
      <c r="N34" s="1208"/>
      <c r="O34" s="1208"/>
      <c r="P34" s="1208"/>
      <c r="Q34" s="1208"/>
      <c r="R34" s="1208"/>
      <c r="S34" s="1208"/>
      <c r="T34" s="1208"/>
      <c r="U34" s="1208"/>
      <c r="V34" s="1208"/>
      <c r="W34" s="1208"/>
      <c r="X34" s="1208"/>
      <c r="Y34" s="1208"/>
      <c r="Z34" s="1208"/>
      <c r="AA34" s="1208"/>
      <c r="AB34" s="1208"/>
      <c r="AC34" s="580" t="s">
        <v>168</v>
      </c>
      <c r="AD34" s="581"/>
      <c r="AE34" s="541"/>
      <c r="AF34" s="1273" t="s">
        <v>342</v>
      </c>
      <c r="AG34" s="1106"/>
      <c r="AH34" s="1106"/>
      <c r="AI34" s="1106"/>
      <c r="AJ34" s="1106"/>
      <c r="AK34" s="1106"/>
      <c r="AL34" s="1148"/>
      <c r="AM34" s="1264" t="str">
        <f>IF(入力シート!E108="","",入力シート!E108)</f>
        <v/>
      </c>
      <c r="AN34" s="1265"/>
      <c r="AO34" s="1265"/>
      <c r="AP34" s="1265"/>
      <c r="AQ34" s="1149" t="s">
        <v>649</v>
      </c>
      <c r="AR34" s="1149"/>
      <c r="AS34" s="1278" t="str">
        <f>IF(入力シート!H108="","",入力シート!H108)</f>
        <v/>
      </c>
      <c r="AT34" s="1278"/>
      <c r="AU34" s="1278"/>
      <c r="AV34" s="1278"/>
      <c r="AW34" s="568" t="s">
        <v>153</v>
      </c>
      <c r="AX34" s="520"/>
      <c r="AY34" s="566"/>
    </row>
    <row r="35" spans="1:51" ht="18.75" customHeight="1" x14ac:dyDescent="0.15">
      <c r="A35" s="564"/>
      <c r="B35" s="1223"/>
      <c r="C35" s="1220" t="s">
        <v>343</v>
      </c>
      <c r="D35" s="1221"/>
      <c r="E35" s="1221"/>
      <c r="F35" s="1222"/>
      <c r="G35" s="1239" t="s">
        <v>344</v>
      </c>
      <c r="H35" s="1240"/>
      <c r="I35" s="1240"/>
      <c r="J35" s="1241"/>
      <c r="K35" s="1242" t="s">
        <v>345</v>
      </c>
      <c r="L35" s="1243"/>
      <c r="M35" s="1243"/>
      <c r="N35" s="1243"/>
      <c r="O35" s="1244"/>
      <c r="P35" s="1242" t="s">
        <v>346</v>
      </c>
      <c r="Q35" s="1243"/>
      <c r="R35" s="1243"/>
      <c r="S35" s="1243"/>
      <c r="T35" s="1244"/>
      <c r="U35" s="1242" t="s">
        <v>347</v>
      </c>
      <c r="V35" s="1243"/>
      <c r="W35" s="1243"/>
      <c r="X35" s="1243"/>
      <c r="Y35" s="1244"/>
      <c r="Z35" s="1242" t="s">
        <v>777</v>
      </c>
      <c r="AA35" s="1243"/>
      <c r="AB35" s="1243"/>
      <c r="AC35" s="1243"/>
      <c r="AD35" s="1244"/>
      <c r="AE35" s="541"/>
      <c r="AF35" s="1106" t="s">
        <v>348</v>
      </c>
      <c r="AG35" s="1106"/>
      <c r="AH35" s="1106"/>
      <c r="AI35" s="1106"/>
      <c r="AJ35" s="1106"/>
      <c r="AK35" s="1106"/>
      <c r="AL35" s="1148"/>
      <c r="AM35" s="961" t="str">
        <f>IF(入力シート!E115="","",IF(入力シート!E115="選択してください","",入力シート!E115))</f>
        <v/>
      </c>
      <c r="AN35" s="962"/>
      <c r="AO35" s="962"/>
      <c r="AP35" s="962"/>
      <c r="AQ35" s="962"/>
      <c r="AR35" s="962"/>
      <c r="AS35" s="962"/>
      <c r="AT35" s="962"/>
      <c r="AU35" s="962"/>
      <c r="AV35" s="962"/>
      <c r="AW35" s="962"/>
      <c r="AX35" s="1163"/>
      <c r="AY35" s="566"/>
    </row>
    <row r="36" spans="1:51" ht="18.75" customHeight="1" x14ac:dyDescent="0.15">
      <c r="A36" s="564"/>
      <c r="B36" s="1224"/>
      <c r="C36" s="1209" t="s">
        <v>349</v>
      </c>
      <c r="D36" s="1210"/>
      <c r="E36" s="1210"/>
      <c r="F36" s="1211"/>
      <c r="G36" s="1227" t="s">
        <v>350</v>
      </c>
      <c r="H36" s="1228"/>
      <c r="I36" s="1228"/>
      <c r="J36" s="1229"/>
      <c r="K36" s="1245" t="s">
        <v>351</v>
      </c>
      <c r="L36" s="1246"/>
      <c r="M36" s="1246"/>
      <c r="N36" s="1246"/>
      <c r="O36" s="1247"/>
      <c r="P36" s="1245" t="s">
        <v>683</v>
      </c>
      <c r="Q36" s="1246"/>
      <c r="R36" s="1246"/>
      <c r="S36" s="1246"/>
      <c r="T36" s="1247"/>
      <c r="U36" s="1245" t="s">
        <v>792</v>
      </c>
      <c r="V36" s="1246"/>
      <c r="W36" s="1246"/>
      <c r="X36" s="1246"/>
      <c r="Y36" s="1247"/>
      <c r="Z36" s="1245" t="s">
        <v>778</v>
      </c>
      <c r="AA36" s="1246"/>
      <c r="AB36" s="1246"/>
      <c r="AC36" s="1246"/>
      <c r="AD36" s="1247"/>
      <c r="AE36" s="541"/>
      <c r="AF36" s="1192" t="s">
        <v>352</v>
      </c>
      <c r="AG36" s="1192"/>
      <c r="AH36" s="1192"/>
      <c r="AI36" s="1192"/>
      <c r="AJ36" s="1192"/>
      <c r="AK36" s="1192"/>
      <c r="AL36" s="1193"/>
      <c r="AM36" s="1282"/>
      <c r="AN36" s="1283"/>
      <c r="AO36" s="1283"/>
      <c r="AP36" s="1283"/>
      <c r="AQ36" s="1283"/>
      <c r="AR36" s="1283"/>
      <c r="AS36" s="1283"/>
      <c r="AT36" s="1283"/>
      <c r="AU36" s="1283"/>
      <c r="AV36" s="1283"/>
      <c r="AW36" s="1283"/>
      <c r="AX36" s="1284"/>
      <c r="AY36" s="566"/>
    </row>
    <row r="37" spans="1:51" ht="18.75" customHeight="1" x14ac:dyDescent="0.15">
      <c r="A37" s="564"/>
      <c r="B37" s="1224"/>
      <c r="C37" s="1212"/>
      <c r="D37" s="1213"/>
      <c r="E37" s="1213"/>
      <c r="F37" s="1214"/>
      <c r="G37" s="1230"/>
      <c r="H37" s="1231"/>
      <c r="I37" s="1231"/>
      <c r="J37" s="1232"/>
      <c r="K37" s="1248"/>
      <c r="L37" s="1249"/>
      <c r="M37" s="1249"/>
      <c r="N37" s="1249"/>
      <c r="O37" s="1250"/>
      <c r="P37" s="1248"/>
      <c r="Q37" s="1249"/>
      <c r="R37" s="1249"/>
      <c r="S37" s="1249"/>
      <c r="T37" s="1250"/>
      <c r="U37" s="1248"/>
      <c r="V37" s="1249"/>
      <c r="W37" s="1249"/>
      <c r="X37" s="1249"/>
      <c r="Y37" s="1250"/>
      <c r="Z37" s="1248"/>
      <c r="AA37" s="1249"/>
      <c r="AB37" s="1249"/>
      <c r="AC37" s="1249"/>
      <c r="AD37" s="1250"/>
      <c r="AE37" s="541"/>
      <c r="AF37" s="1262"/>
      <c r="AG37" s="1262"/>
      <c r="AH37" s="1262"/>
      <c r="AI37" s="1262"/>
      <c r="AJ37" s="1262"/>
      <c r="AK37" s="1262"/>
      <c r="AL37" s="1263"/>
      <c r="AM37" s="1282"/>
      <c r="AN37" s="1283"/>
      <c r="AO37" s="1283"/>
      <c r="AP37" s="1283"/>
      <c r="AQ37" s="1283"/>
      <c r="AR37" s="1283"/>
      <c r="AS37" s="1283"/>
      <c r="AT37" s="1283"/>
      <c r="AU37" s="1283"/>
      <c r="AV37" s="1283"/>
      <c r="AW37" s="1283"/>
      <c r="AX37" s="1284"/>
      <c r="AY37" s="566"/>
    </row>
    <row r="38" spans="1:51" ht="18.75" customHeight="1" x14ac:dyDescent="0.15">
      <c r="A38" s="564"/>
      <c r="B38" s="590">
        <v>1</v>
      </c>
      <c r="C38" s="1233">
        <f>入力シート!$E122</f>
        <v>0</v>
      </c>
      <c r="D38" s="1234"/>
      <c r="E38" s="591" t="s">
        <v>172</v>
      </c>
      <c r="F38" s="592"/>
      <c r="G38" s="1233">
        <f>入力シート!$H122</f>
        <v>0</v>
      </c>
      <c r="H38" s="1234"/>
      <c r="I38" s="591" t="s">
        <v>147</v>
      </c>
      <c r="J38" s="592"/>
      <c r="K38" s="1260">
        <f>入力シート!$E$119*C38/1000</f>
        <v>0</v>
      </c>
      <c r="L38" s="1261"/>
      <c r="M38" s="1261"/>
      <c r="N38" s="591" t="s">
        <v>142</v>
      </c>
      <c r="O38" s="618"/>
      <c r="P38" s="1295">
        <f>入力シート!$E$100</f>
        <v>0</v>
      </c>
      <c r="Q38" s="1234"/>
      <c r="R38" s="1234"/>
      <c r="S38" s="618" t="s">
        <v>142</v>
      </c>
      <c r="T38" s="618"/>
      <c r="U38" s="1266">
        <f>MIN(P38,K38)</f>
        <v>0</v>
      </c>
      <c r="V38" s="1267"/>
      <c r="W38" s="1267"/>
      <c r="X38" s="591" t="s">
        <v>142</v>
      </c>
      <c r="Y38" s="592"/>
      <c r="Z38" s="1266">
        <f>G38*U38</f>
        <v>0</v>
      </c>
      <c r="AA38" s="1267"/>
      <c r="AB38" s="1267"/>
      <c r="AC38" s="591" t="s">
        <v>142</v>
      </c>
      <c r="AD38" s="849"/>
      <c r="AE38" s="541"/>
      <c r="AF38" s="1192" t="s">
        <v>353</v>
      </c>
      <c r="AG38" s="1192"/>
      <c r="AH38" s="1192"/>
      <c r="AI38" s="1192"/>
      <c r="AJ38" s="1192"/>
      <c r="AK38" s="1192"/>
      <c r="AL38" s="1193"/>
      <c r="AM38" s="1150"/>
      <c r="AN38" s="1151"/>
      <c r="AO38" s="1151"/>
      <c r="AP38" s="1151"/>
      <c r="AQ38" s="1151"/>
      <c r="AR38" s="1151"/>
      <c r="AS38" s="1151"/>
      <c r="AT38" s="1151"/>
      <c r="AU38" s="1151"/>
      <c r="AV38" s="1151"/>
      <c r="AW38" s="1151"/>
      <c r="AX38" s="1152"/>
      <c r="AY38" s="566"/>
    </row>
    <row r="39" spans="1:51" ht="18.75" customHeight="1" x14ac:dyDescent="0.15">
      <c r="A39" s="564"/>
      <c r="B39" s="595">
        <v>2</v>
      </c>
      <c r="C39" s="1235">
        <f>IF(入力シート!$E$120&gt;=2,入力シート!$E123,0)</f>
        <v>0</v>
      </c>
      <c r="D39" s="1236"/>
      <c r="E39" s="596" t="s">
        <v>172</v>
      </c>
      <c r="F39" s="582"/>
      <c r="G39" s="1308">
        <f>IF(入力シート!$E$120&gt;=2,入力シート!$H123,0)</f>
        <v>0</v>
      </c>
      <c r="H39" s="1309"/>
      <c r="I39" s="596" t="s">
        <v>147</v>
      </c>
      <c r="J39" s="582"/>
      <c r="K39" s="1308">
        <f>入力シート!$E$119*C39/1000</f>
        <v>0</v>
      </c>
      <c r="L39" s="1309"/>
      <c r="M39" s="1309"/>
      <c r="N39" s="596" t="s">
        <v>142</v>
      </c>
      <c r="O39" s="597"/>
      <c r="P39" s="1302">
        <f>IF(AND(入力シート!E120&gt;=2,入力シート!E120&lt;=5),入力シート!$E$100,0)</f>
        <v>0</v>
      </c>
      <c r="Q39" s="1303"/>
      <c r="R39" s="1303"/>
      <c r="S39" s="596" t="s">
        <v>142</v>
      </c>
      <c r="T39" s="597"/>
      <c r="U39" s="1302">
        <f t="shared" ref="U39:U41" si="0">MIN(P39,K39)</f>
        <v>0</v>
      </c>
      <c r="V39" s="1303"/>
      <c r="W39" s="1303"/>
      <c r="X39" s="596" t="s">
        <v>142</v>
      </c>
      <c r="Y39" s="597"/>
      <c r="Z39" s="1302">
        <f t="shared" ref="Z39:Z42" si="1">G39*U39</f>
        <v>0</v>
      </c>
      <c r="AA39" s="1303"/>
      <c r="AB39" s="1303"/>
      <c r="AC39" s="596" t="s">
        <v>142</v>
      </c>
      <c r="AD39" s="836"/>
      <c r="AE39" s="541"/>
      <c r="AF39" s="1262"/>
      <c r="AG39" s="1262"/>
      <c r="AH39" s="1262"/>
      <c r="AI39" s="1262"/>
      <c r="AJ39" s="1262"/>
      <c r="AK39" s="1262"/>
      <c r="AL39" s="1263"/>
      <c r="AM39" s="1287" t="s">
        <v>354</v>
      </c>
      <c r="AN39" s="1288"/>
      <c r="AO39" s="1288"/>
      <c r="AP39" s="1288"/>
      <c r="AQ39" s="1288"/>
      <c r="AR39" s="1286"/>
      <c r="AS39" s="1286"/>
      <c r="AT39" s="1286"/>
      <c r="AU39" s="1286"/>
      <c r="AV39" s="1286"/>
      <c r="AW39" s="26" t="s">
        <v>355</v>
      </c>
      <c r="AX39" s="27"/>
      <c r="AY39" s="566"/>
    </row>
    <row r="40" spans="1:51" ht="18.75" customHeight="1" x14ac:dyDescent="0.15">
      <c r="A40" s="564"/>
      <c r="B40" s="595">
        <v>3</v>
      </c>
      <c r="C40" s="1235">
        <f>IF(入力シート!$E$120&gt;=3,入力シート!$E124,0)</f>
        <v>0</v>
      </c>
      <c r="D40" s="1236"/>
      <c r="E40" s="596" t="s">
        <v>172</v>
      </c>
      <c r="F40" s="596"/>
      <c r="G40" s="1310">
        <f>IF(入力シート!$E$120&gt;=3,入力シート!$H124,0)</f>
        <v>0</v>
      </c>
      <c r="H40" s="1311"/>
      <c r="I40" s="596" t="s">
        <v>147</v>
      </c>
      <c r="J40" s="582"/>
      <c r="K40" s="1310">
        <f>入力シート!$E$119*C40/1000</f>
        <v>0</v>
      </c>
      <c r="L40" s="1311"/>
      <c r="M40" s="1311"/>
      <c r="N40" s="596" t="s">
        <v>142</v>
      </c>
      <c r="O40" s="597"/>
      <c r="P40" s="1302">
        <f>IF(AND(入力シート!E120&gt;=3,入力シート!E120&lt;=5),入力シート!$E$100,0)</f>
        <v>0</v>
      </c>
      <c r="Q40" s="1303"/>
      <c r="R40" s="1303"/>
      <c r="S40" s="596" t="s">
        <v>142</v>
      </c>
      <c r="T40" s="597"/>
      <c r="U40" s="1302">
        <f t="shared" si="0"/>
        <v>0</v>
      </c>
      <c r="V40" s="1303"/>
      <c r="W40" s="1303"/>
      <c r="X40" s="596" t="s">
        <v>142</v>
      </c>
      <c r="Y40" s="597"/>
      <c r="Z40" s="1302">
        <f t="shared" si="1"/>
        <v>0</v>
      </c>
      <c r="AA40" s="1303"/>
      <c r="AB40" s="1303"/>
      <c r="AC40" s="596" t="s">
        <v>142</v>
      </c>
      <c r="AD40" s="836"/>
      <c r="AE40" s="541"/>
      <c r="AF40" s="1106" t="s">
        <v>356</v>
      </c>
      <c r="AG40" s="1106"/>
      <c r="AH40" s="1106"/>
      <c r="AI40" s="1106"/>
      <c r="AJ40" s="1106"/>
      <c r="AK40" s="1106"/>
      <c r="AL40" s="1148"/>
      <c r="AM40" s="1165"/>
      <c r="AN40" s="1166"/>
      <c r="AO40" s="1166"/>
      <c r="AP40" s="1166"/>
      <c r="AQ40" s="578" t="s">
        <v>355</v>
      </c>
      <c r="AR40" s="1285"/>
      <c r="AS40" s="1285"/>
      <c r="AT40" s="1285"/>
      <c r="AU40" s="1285"/>
      <c r="AV40" s="1285"/>
      <c r="AW40" s="1106" t="s">
        <v>751</v>
      </c>
      <c r="AX40" s="1148"/>
      <c r="AY40" s="566"/>
    </row>
    <row r="41" spans="1:51" ht="18.75" customHeight="1" x14ac:dyDescent="0.15">
      <c r="A41" s="564"/>
      <c r="B41" s="601">
        <v>4</v>
      </c>
      <c r="C41" s="1302">
        <f>IF(入力シート!$E$120&gt;=4,入力シート!$E125,0)</f>
        <v>0</v>
      </c>
      <c r="D41" s="1303"/>
      <c r="E41" s="602" t="s">
        <v>172</v>
      </c>
      <c r="F41" s="619"/>
      <c r="G41" s="1310">
        <f>IF(入力シート!$E$120&gt;=4,入力シート!$H125,0)</f>
        <v>0</v>
      </c>
      <c r="H41" s="1311"/>
      <c r="I41" s="602" t="s">
        <v>147</v>
      </c>
      <c r="J41" s="620"/>
      <c r="K41" s="1310">
        <f>入力シート!$E$119*C41/1000</f>
        <v>0</v>
      </c>
      <c r="L41" s="1311"/>
      <c r="M41" s="1311"/>
      <c r="N41" s="602" t="s">
        <v>142</v>
      </c>
      <c r="O41" s="604"/>
      <c r="P41" s="1302">
        <f>IF(AND(入力シート!E120&gt;=4,入力シート!E120&lt;=5),入力シート!$E$100,0)</f>
        <v>0</v>
      </c>
      <c r="Q41" s="1303"/>
      <c r="R41" s="1303"/>
      <c r="S41" s="602" t="s">
        <v>142</v>
      </c>
      <c r="T41" s="604"/>
      <c r="U41" s="1302">
        <f t="shared" si="0"/>
        <v>0</v>
      </c>
      <c r="V41" s="1303"/>
      <c r="W41" s="1303"/>
      <c r="X41" s="602" t="s">
        <v>142</v>
      </c>
      <c r="Y41" s="604"/>
      <c r="Z41" s="1302">
        <f t="shared" si="1"/>
        <v>0</v>
      </c>
      <c r="AA41" s="1303"/>
      <c r="AB41" s="1303"/>
      <c r="AC41" s="602" t="s">
        <v>142</v>
      </c>
      <c r="AD41" s="850"/>
      <c r="AE41" s="541"/>
      <c r="AF41" s="1105" t="s">
        <v>357</v>
      </c>
      <c r="AG41" s="1106"/>
      <c r="AH41" s="1106"/>
      <c r="AI41" s="1106"/>
      <c r="AJ41" s="1106"/>
      <c r="AK41" s="1106"/>
      <c r="AL41" s="1148"/>
      <c r="AM41" s="961" t="str">
        <f>IF(入力シート!E116="","",IF(入力シート!E116="選択してください","",入力シート!E116))</f>
        <v/>
      </c>
      <c r="AN41" s="962"/>
      <c r="AO41" s="962"/>
      <c r="AP41" s="962"/>
      <c r="AQ41" s="962"/>
      <c r="AR41" s="962"/>
      <c r="AS41" s="962"/>
      <c r="AT41" s="962"/>
      <c r="AU41" s="962"/>
      <c r="AV41" s="962"/>
      <c r="AW41" s="962"/>
      <c r="AX41" s="1163"/>
      <c r="AY41" s="566"/>
    </row>
    <row r="42" spans="1:51" ht="18.75" customHeight="1" thickBot="1" x14ac:dyDescent="0.2">
      <c r="A42" s="564"/>
      <c r="B42" s="884">
        <v>5</v>
      </c>
      <c r="C42" s="1304">
        <f>IF(入力シート!$E$120&gt;=5,入力シート!$E126,0)</f>
        <v>0</v>
      </c>
      <c r="D42" s="1305"/>
      <c r="E42" s="881" t="s">
        <v>172</v>
      </c>
      <c r="F42" s="883"/>
      <c r="G42" s="1313">
        <f>IF(入力シート!$E$120&gt;=5,入力シート!$H126,0)</f>
        <v>0</v>
      </c>
      <c r="H42" s="1314"/>
      <c r="I42" s="881" t="s">
        <v>147</v>
      </c>
      <c r="J42" s="883"/>
      <c r="K42" s="1315">
        <f>入力シート!$E$119*C42/1000</f>
        <v>0</v>
      </c>
      <c r="L42" s="1314"/>
      <c r="M42" s="1314"/>
      <c r="N42" s="881" t="s">
        <v>142</v>
      </c>
      <c r="O42" s="882"/>
      <c r="P42" s="1304">
        <f>IF(入力シート!E120=5,入力シート!$E$100,0)</f>
        <v>0</v>
      </c>
      <c r="Q42" s="1305"/>
      <c r="R42" s="1305"/>
      <c r="S42" s="881" t="s">
        <v>142</v>
      </c>
      <c r="T42" s="883"/>
      <c r="U42" s="1316">
        <f>MIN(P42,K42)</f>
        <v>0</v>
      </c>
      <c r="V42" s="1305"/>
      <c r="W42" s="1305"/>
      <c r="X42" s="881" t="s">
        <v>142</v>
      </c>
      <c r="Y42" s="885"/>
      <c r="Z42" s="1317">
        <f t="shared" si="1"/>
        <v>0</v>
      </c>
      <c r="AA42" s="1318"/>
      <c r="AB42" s="1318"/>
      <c r="AC42" s="607" t="s">
        <v>142</v>
      </c>
      <c r="AD42" s="608"/>
      <c r="AE42" s="541"/>
      <c r="AF42" s="1297" t="s">
        <v>358</v>
      </c>
      <c r="AG42" s="1192"/>
      <c r="AH42" s="1192"/>
      <c r="AI42" s="1192"/>
      <c r="AJ42" s="1192"/>
      <c r="AK42" s="1192"/>
      <c r="AL42" s="1193"/>
      <c r="AM42" s="1275" t="s">
        <v>359</v>
      </c>
      <c r="AN42" s="1276"/>
      <c r="AO42" s="1276"/>
      <c r="AP42" s="1276"/>
      <c r="AQ42" s="1276"/>
      <c r="AR42" s="1276"/>
      <c r="AS42" s="1276"/>
      <c r="AT42" s="1276"/>
      <c r="AU42" s="1276"/>
      <c r="AV42" s="1276"/>
      <c r="AW42" s="1276"/>
      <c r="AX42" s="1277"/>
      <c r="AY42" s="566"/>
    </row>
    <row r="43" spans="1:51" ht="18.75" customHeight="1" thickTop="1" x14ac:dyDescent="0.15">
      <c r="A43" s="564"/>
      <c r="B43" s="785"/>
      <c r="C43" s="1255"/>
      <c r="D43" s="1255"/>
      <c r="E43" s="588"/>
      <c r="F43" s="588"/>
      <c r="G43" s="1255"/>
      <c r="H43" s="1255"/>
      <c r="I43" s="577"/>
      <c r="J43" s="588"/>
      <c r="K43" s="1255"/>
      <c r="L43" s="1255"/>
      <c r="M43" s="1255"/>
      <c r="N43" s="577"/>
      <c r="O43" s="588"/>
      <c r="P43" s="1255"/>
      <c r="Q43" s="1255"/>
      <c r="R43" s="1255"/>
      <c r="S43" s="577"/>
      <c r="T43" s="588"/>
      <c r="U43" s="1319"/>
      <c r="V43" s="1255"/>
      <c r="W43" s="1255"/>
      <c r="X43" s="577"/>
      <c r="Y43" s="588"/>
      <c r="Z43" s="1312">
        <f>SUM(Z38:AB42)</f>
        <v>0</v>
      </c>
      <c r="AA43" s="1255"/>
      <c r="AB43" s="1255"/>
      <c r="AC43" s="577" t="s">
        <v>142</v>
      </c>
      <c r="AD43" s="612"/>
      <c r="AE43" s="541"/>
      <c r="AF43" s="1084"/>
      <c r="AG43" s="1085"/>
      <c r="AH43" s="1085"/>
      <c r="AI43" s="1085"/>
      <c r="AJ43" s="1085"/>
      <c r="AK43" s="1085"/>
      <c r="AL43" s="1086"/>
      <c r="AM43" s="1279" t="s">
        <v>360</v>
      </c>
      <c r="AN43" s="1280"/>
      <c r="AO43" s="1280"/>
      <c r="AP43" s="1280"/>
      <c r="AQ43" s="1280"/>
      <c r="AR43" s="1280"/>
      <c r="AS43" s="1280"/>
      <c r="AT43" s="1280"/>
      <c r="AU43" s="1280"/>
      <c r="AV43" s="1280"/>
      <c r="AW43" s="1280"/>
      <c r="AX43" s="1281"/>
      <c r="AY43" s="566"/>
    </row>
    <row r="44" spans="1:51" ht="18.75" customHeight="1" x14ac:dyDescent="0.15">
      <c r="A44" s="564"/>
      <c r="B44" s="1105" t="s">
        <v>361</v>
      </c>
      <c r="C44" s="1106"/>
      <c r="D44" s="1106"/>
      <c r="E44" s="1106"/>
      <c r="F44" s="1106"/>
      <c r="G44" s="1106"/>
      <c r="H44" s="1106"/>
      <c r="I44" s="1106"/>
      <c r="J44" s="1148"/>
      <c r="K44" s="1127">
        <f>G38*K38+G39*K39+G40*K40+G41*K41+G42*K42</f>
        <v>0</v>
      </c>
      <c r="L44" s="1149"/>
      <c r="M44" s="1149"/>
      <c r="N44" s="476" t="s">
        <v>142</v>
      </c>
      <c r="O44" s="520"/>
      <c r="P44" s="568"/>
      <c r="Q44" s="568"/>
      <c r="R44" s="568"/>
      <c r="S44" s="568"/>
      <c r="T44" s="568"/>
      <c r="U44" s="568"/>
      <c r="V44" s="568"/>
      <c r="W44" s="568"/>
      <c r="X44" s="568"/>
      <c r="Y44" s="568"/>
      <c r="Z44" s="568"/>
      <c r="AA44" s="568"/>
      <c r="AB44" s="568"/>
      <c r="AC44" s="476"/>
      <c r="AD44" s="573"/>
      <c r="AE44" s="541"/>
      <c r="AF44" s="1084"/>
      <c r="AG44" s="1085"/>
      <c r="AH44" s="1085"/>
      <c r="AI44" s="1085"/>
      <c r="AJ44" s="1085"/>
      <c r="AK44" s="1085"/>
      <c r="AL44" s="1086"/>
      <c r="AM44" s="1279"/>
      <c r="AN44" s="1280"/>
      <c r="AO44" s="1280"/>
      <c r="AP44" s="1280"/>
      <c r="AQ44" s="1280"/>
      <c r="AR44" s="1280"/>
      <c r="AS44" s="1280"/>
      <c r="AT44" s="1280"/>
      <c r="AU44" s="1280"/>
      <c r="AV44" s="1280"/>
      <c r="AW44" s="1280"/>
      <c r="AX44" s="1281"/>
      <c r="AY44" s="566"/>
    </row>
    <row r="45" spans="1:51" ht="18.600000000000001" customHeight="1" x14ac:dyDescent="0.15">
      <c r="A45" s="564"/>
      <c r="B45" s="1076" t="s">
        <v>362</v>
      </c>
      <c r="C45" s="1076"/>
      <c r="D45" s="1076"/>
      <c r="E45" s="1076"/>
      <c r="F45" s="1076"/>
      <c r="G45" s="1076"/>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541"/>
      <c r="AF45" s="1084"/>
      <c r="AG45" s="1085"/>
      <c r="AH45" s="1085"/>
      <c r="AI45" s="1085"/>
      <c r="AJ45" s="1085"/>
      <c r="AK45" s="1085"/>
      <c r="AL45" s="1086"/>
      <c r="AM45" s="1279"/>
      <c r="AN45" s="1280"/>
      <c r="AO45" s="1280"/>
      <c r="AP45" s="1280"/>
      <c r="AQ45" s="1280"/>
      <c r="AR45" s="1280"/>
      <c r="AS45" s="1280"/>
      <c r="AT45" s="1280"/>
      <c r="AU45" s="1280"/>
      <c r="AV45" s="1280"/>
      <c r="AW45" s="1280"/>
      <c r="AX45" s="1281"/>
      <c r="AY45" s="566"/>
    </row>
    <row r="46" spans="1:51" ht="18.600000000000001" customHeight="1" x14ac:dyDescent="0.15">
      <c r="A46" s="564"/>
      <c r="B46" s="1178" t="str">
        <f>IF(入力シート!E161="有","・EMSにて","")</f>
        <v/>
      </c>
      <c r="C46" s="1179"/>
      <c r="D46" s="1179"/>
      <c r="E46" s="1179" t="str">
        <f>IF(入力シート!E161="有",入力シート!E162,"")</f>
        <v/>
      </c>
      <c r="F46" s="1179"/>
      <c r="G46" s="1179" t="str">
        <f>IF(入力シート!E161="有","kwへ出力制御","")</f>
        <v/>
      </c>
      <c r="H46" s="1179"/>
      <c r="I46" s="1179"/>
      <c r="J46" s="1179"/>
      <c r="K46" s="838"/>
      <c r="L46" s="838"/>
      <c r="M46" s="838"/>
      <c r="N46" s="838"/>
      <c r="O46" s="838"/>
      <c r="P46" s="838"/>
      <c r="Q46" s="838"/>
      <c r="R46" s="838"/>
      <c r="S46" s="838"/>
      <c r="T46" s="838"/>
      <c r="U46" s="838"/>
      <c r="V46" s="838"/>
      <c r="W46" s="838"/>
      <c r="X46" s="838"/>
      <c r="Y46" s="838"/>
      <c r="Z46" s="838"/>
      <c r="AA46" s="838"/>
      <c r="AB46" s="838"/>
      <c r="AC46" s="838"/>
      <c r="AD46" s="839"/>
      <c r="AE46" s="541"/>
      <c r="AF46" s="1084"/>
      <c r="AG46" s="1085"/>
      <c r="AH46" s="1085"/>
      <c r="AI46" s="1085"/>
      <c r="AJ46" s="1085"/>
      <c r="AK46" s="1085"/>
      <c r="AL46" s="1086"/>
      <c r="AM46" s="1084" t="s">
        <v>363</v>
      </c>
      <c r="AN46" s="1085"/>
      <c r="AO46" s="1085"/>
      <c r="AP46" s="1085"/>
      <c r="AQ46" s="1085"/>
      <c r="AR46" s="1085"/>
      <c r="AS46" s="1085"/>
      <c r="AT46" s="1085"/>
      <c r="AU46" s="1085"/>
      <c r="AV46" s="1085"/>
      <c r="AW46" s="1085"/>
      <c r="AX46" s="1086"/>
      <c r="AY46" s="566"/>
    </row>
    <row r="47" spans="1:51" ht="18.600000000000001" customHeight="1" x14ac:dyDescent="0.15">
      <c r="A47" s="564"/>
      <c r="B47" s="1176" t="str">
        <f>IF(入力シート!E99="有","・出力制限有","")</f>
        <v/>
      </c>
      <c r="C47" s="1177"/>
      <c r="D47" s="1177"/>
      <c r="E47" s="1177"/>
      <c r="F47" s="831"/>
      <c r="G47" s="831"/>
      <c r="H47" s="831"/>
      <c r="I47" s="831"/>
      <c r="J47" s="831"/>
      <c r="K47" s="838"/>
      <c r="L47" s="838"/>
      <c r="M47" s="838"/>
      <c r="N47" s="838"/>
      <c r="O47" s="838"/>
      <c r="P47" s="838"/>
      <c r="Q47" s="838"/>
      <c r="R47" s="838"/>
      <c r="S47" s="838"/>
      <c r="T47" s="838"/>
      <c r="U47" s="838"/>
      <c r="V47" s="838"/>
      <c r="W47" s="838"/>
      <c r="X47" s="838"/>
      <c r="Y47" s="838"/>
      <c r="Z47" s="838"/>
      <c r="AA47" s="838"/>
      <c r="AB47" s="838"/>
      <c r="AC47" s="838"/>
      <c r="AD47" s="839"/>
      <c r="AE47" s="541"/>
      <c r="AF47" s="1084"/>
      <c r="AG47" s="1085"/>
      <c r="AH47" s="1085"/>
      <c r="AI47" s="1085"/>
      <c r="AJ47" s="1085"/>
      <c r="AK47" s="1085"/>
      <c r="AL47" s="1086"/>
      <c r="AM47" s="1084" t="s">
        <v>364</v>
      </c>
      <c r="AN47" s="1085"/>
      <c r="AO47" s="1085"/>
      <c r="AP47" s="1085"/>
      <c r="AQ47" s="1085"/>
      <c r="AR47" s="1085"/>
      <c r="AS47" s="1085"/>
      <c r="AT47" s="1085"/>
      <c r="AU47" s="1274"/>
      <c r="AV47" s="1274"/>
      <c r="AW47" s="474" t="s">
        <v>365</v>
      </c>
      <c r="AX47" s="614" t="s">
        <v>366</v>
      </c>
      <c r="AY47" s="566"/>
    </row>
    <row r="48" spans="1:51" ht="18.600000000000001" customHeight="1" x14ac:dyDescent="0.15">
      <c r="A48" s="801"/>
      <c r="B48" s="837"/>
      <c r="C48" s="838"/>
      <c r="D48" s="838"/>
      <c r="E48" s="838"/>
      <c r="F48" s="831"/>
      <c r="G48" s="831"/>
      <c r="H48" s="831"/>
      <c r="I48" s="831"/>
      <c r="J48" s="831"/>
      <c r="K48" s="838"/>
      <c r="L48" s="838"/>
      <c r="M48" s="838"/>
      <c r="N48" s="838"/>
      <c r="O48" s="838"/>
      <c r="P48" s="838"/>
      <c r="Q48" s="838"/>
      <c r="R48" s="838"/>
      <c r="S48" s="838"/>
      <c r="T48" s="838"/>
      <c r="U48" s="838"/>
      <c r="V48" s="838"/>
      <c r="W48" s="838"/>
      <c r="X48" s="838"/>
      <c r="Y48" s="838"/>
      <c r="Z48" s="838"/>
      <c r="AA48" s="838"/>
      <c r="AB48" s="838"/>
      <c r="AC48" s="838"/>
      <c r="AD48" s="839"/>
      <c r="AE48" s="541"/>
      <c r="AF48" s="1084"/>
      <c r="AG48" s="1085"/>
      <c r="AH48" s="1085"/>
      <c r="AI48" s="1085"/>
      <c r="AJ48" s="1085"/>
      <c r="AK48" s="1085"/>
      <c r="AL48" s="1086"/>
      <c r="AM48" s="546" t="s">
        <v>367</v>
      </c>
      <c r="AN48" s="472"/>
      <c r="AO48" s="472"/>
      <c r="AP48" s="472"/>
      <c r="AQ48" s="540" t="s">
        <v>368</v>
      </c>
      <c r="AR48" s="1274"/>
      <c r="AS48" s="1274"/>
      <c r="AT48" s="540" t="s">
        <v>369</v>
      </c>
      <c r="AU48" s="1274"/>
      <c r="AV48" s="1274"/>
      <c r="AW48" s="474" t="s">
        <v>365</v>
      </c>
      <c r="AX48" s="614" t="s">
        <v>366</v>
      </c>
      <c r="AY48" s="566"/>
    </row>
    <row r="49" spans="1:51" ht="18.600000000000001" customHeight="1" x14ac:dyDescent="0.15">
      <c r="A49" s="801"/>
      <c r="B49" s="846"/>
      <c r="C49" s="847"/>
      <c r="D49" s="847"/>
      <c r="E49" s="847"/>
      <c r="F49" s="847"/>
      <c r="G49" s="847"/>
      <c r="H49" s="847"/>
      <c r="I49" s="847"/>
      <c r="J49" s="847"/>
      <c r="K49" s="847"/>
      <c r="L49" s="847"/>
      <c r="M49" s="847"/>
      <c r="N49" s="847"/>
      <c r="O49" s="847"/>
      <c r="P49" s="847"/>
      <c r="Q49" s="847"/>
      <c r="R49" s="847"/>
      <c r="S49" s="847"/>
      <c r="T49" s="847"/>
      <c r="U49" s="847"/>
      <c r="V49" s="847"/>
      <c r="W49" s="847"/>
      <c r="X49" s="847"/>
      <c r="Y49" s="847"/>
      <c r="Z49" s="847"/>
      <c r="AA49" s="847"/>
      <c r="AB49" s="847"/>
      <c r="AC49" s="838"/>
      <c r="AD49" s="839"/>
      <c r="AE49" s="541"/>
      <c r="AF49" s="1298"/>
      <c r="AG49" s="1262"/>
      <c r="AH49" s="1262"/>
      <c r="AI49" s="1262"/>
      <c r="AJ49" s="1262"/>
      <c r="AK49" s="1262"/>
      <c r="AL49" s="1263"/>
      <c r="AM49" s="615"/>
      <c r="AN49" s="616"/>
      <c r="AO49" s="616"/>
      <c r="AP49" s="616"/>
      <c r="AQ49" s="588"/>
      <c r="AR49" s="583"/>
      <c r="AS49" s="583"/>
      <c r="AT49" s="588"/>
      <c r="AU49" s="583"/>
      <c r="AV49" s="583"/>
      <c r="AW49" s="575"/>
      <c r="AX49" s="614"/>
      <c r="AY49" s="566"/>
    </row>
    <row r="50" spans="1:51" ht="18.600000000000001" customHeight="1" x14ac:dyDescent="0.15">
      <c r="A50" s="801"/>
      <c r="B50" s="832"/>
      <c r="C50" s="833"/>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4"/>
      <c r="AE50" s="541"/>
      <c r="AF50" s="1297" t="s">
        <v>370</v>
      </c>
      <c r="AG50" s="1192"/>
      <c r="AH50" s="1192"/>
      <c r="AI50" s="1192"/>
      <c r="AJ50" s="1192"/>
      <c r="AK50" s="1192"/>
      <c r="AL50" s="1193"/>
      <c r="AM50" s="1150"/>
      <c r="AN50" s="1151"/>
      <c r="AO50" s="1151"/>
      <c r="AP50" s="1151"/>
      <c r="AQ50" s="1151"/>
      <c r="AR50" s="1151"/>
      <c r="AS50" s="1151"/>
      <c r="AT50" s="1151"/>
      <c r="AU50" s="1151"/>
      <c r="AV50" s="1151"/>
      <c r="AW50" s="1151"/>
      <c r="AX50" s="1152"/>
      <c r="AY50" s="566"/>
    </row>
    <row r="51" spans="1:51" ht="18.600000000000001" customHeight="1" x14ac:dyDescent="0.15">
      <c r="A51" s="801"/>
      <c r="B51" s="832"/>
      <c r="C51" s="833"/>
      <c r="D51" s="833"/>
      <c r="E51" s="833"/>
      <c r="F51" s="833"/>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4"/>
      <c r="AE51" s="617"/>
      <c r="AF51" s="1084"/>
      <c r="AG51" s="1085"/>
      <c r="AH51" s="1085"/>
      <c r="AI51" s="1085"/>
      <c r="AJ51" s="1085"/>
      <c r="AK51" s="1085"/>
      <c r="AL51" s="1086"/>
      <c r="AM51" s="1153"/>
      <c r="AN51" s="1154"/>
      <c r="AO51" s="1154"/>
      <c r="AP51" s="1154"/>
      <c r="AQ51" s="1154"/>
      <c r="AR51" s="1154"/>
      <c r="AS51" s="1154"/>
      <c r="AT51" s="1154"/>
      <c r="AU51" s="1154"/>
      <c r="AV51" s="1154"/>
      <c r="AW51" s="1154"/>
      <c r="AX51" s="1155"/>
      <c r="AY51" s="566"/>
    </row>
    <row r="52" spans="1:51" ht="18.600000000000001" customHeight="1" x14ac:dyDescent="0.15">
      <c r="A52" s="801"/>
      <c r="B52" s="832"/>
      <c r="C52" s="833"/>
      <c r="D52" s="833"/>
      <c r="E52" s="833"/>
      <c r="F52" s="833"/>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4"/>
      <c r="AE52" s="541"/>
      <c r="AF52" s="1084"/>
      <c r="AG52" s="1085"/>
      <c r="AH52" s="1085"/>
      <c r="AI52" s="1085"/>
      <c r="AJ52" s="1085"/>
      <c r="AK52" s="1085"/>
      <c r="AL52" s="1086"/>
      <c r="AM52" s="1153"/>
      <c r="AN52" s="1154"/>
      <c r="AO52" s="1154"/>
      <c r="AP52" s="1154"/>
      <c r="AQ52" s="1154"/>
      <c r="AR52" s="1154"/>
      <c r="AS52" s="1154"/>
      <c r="AT52" s="1154"/>
      <c r="AU52" s="1154"/>
      <c r="AV52" s="1154"/>
      <c r="AW52" s="1154"/>
      <c r="AX52" s="1155"/>
      <c r="AY52" s="566"/>
    </row>
    <row r="53" spans="1:51" ht="18.600000000000001" customHeight="1" x14ac:dyDescent="0.15">
      <c r="A53" s="801"/>
      <c r="B53" s="840"/>
      <c r="C53" s="841"/>
      <c r="D53" s="841"/>
      <c r="E53" s="841"/>
      <c r="F53" s="841"/>
      <c r="G53" s="841"/>
      <c r="H53" s="841"/>
      <c r="I53" s="841"/>
      <c r="J53" s="841"/>
      <c r="K53" s="841"/>
      <c r="L53" s="841"/>
      <c r="M53" s="841"/>
      <c r="N53" s="841"/>
      <c r="O53" s="841"/>
      <c r="P53" s="841"/>
      <c r="Q53" s="841"/>
      <c r="R53" s="841"/>
      <c r="S53" s="841"/>
      <c r="T53" s="841"/>
      <c r="U53" s="841"/>
      <c r="V53" s="841"/>
      <c r="W53" s="841"/>
      <c r="X53" s="841"/>
      <c r="Y53" s="841"/>
      <c r="Z53" s="841"/>
      <c r="AA53" s="841"/>
      <c r="AB53" s="841"/>
      <c r="AC53" s="835"/>
      <c r="AD53" s="848"/>
      <c r="AE53" s="541"/>
      <c r="AF53" s="1298"/>
      <c r="AG53" s="1262"/>
      <c r="AH53" s="1262"/>
      <c r="AI53" s="1262"/>
      <c r="AJ53" s="1262"/>
      <c r="AK53" s="1262"/>
      <c r="AL53" s="1263"/>
      <c r="AM53" s="1156"/>
      <c r="AN53" s="1157"/>
      <c r="AO53" s="1157"/>
      <c r="AP53" s="1157"/>
      <c r="AQ53" s="1157"/>
      <c r="AR53" s="1157"/>
      <c r="AS53" s="1157"/>
      <c r="AT53" s="1157"/>
      <c r="AU53" s="1157"/>
      <c r="AV53" s="1157"/>
      <c r="AW53" s="1157"/>
      <c r="AX53" s="1158"/>
      <c r="AY53" s="566"/>
    </row>
    <row r="54" spans="1:51" ht="14.25" thickBot="1" x14ac:dyDescent="0.2">
      <c r="A54" s="560"/>
      <c r="B54" s="802"/>
      <c r="C54" s="802"/>
      <c r="D54" s="802"/>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2"/>
    </row>
  </sheetData>
  <sheetProtection password="E12F" sheet="1" objects="1" scenarios="1"/>
  <mergeCells count="170">
    <mergeCell ref="AS34:AV34"/>
    <mergeCell ref="AM46:AX46"/>
    <mergeCell ref="AM47:AT47"/>
    <mergeCell ref="AU47:AV47"/>
    <mergeCell ref="AR48:AS48"/>
    <mergeCell ref="AU48:AV48"/>
    <mergeCell ref="AF50:AL53"/>
    <mergeCell ref="AM42:AX42"/>
    <mergeCell ref="AR40:AV40"/>
    <mergeCell ref="AM38:AX38"/>
    <mergeCell ref="AM50:AX53"/>
    <mergeCell ref="G43:H43"/>
    <mergeCell ref="K43:M43"/>
    <mergeCell ref="Z43:AB43"/>
    <mergeCell ref="AM43:AX43"/>
    <mergeCell ref="B44:J44"/>
    <mergeCell ref="AM44:AX45"/>
    <mergeCell ref="B45:AD45"/>
    <mergeCell ref="C42:D42"/>
    <mergeCell ref="G42:H42"/>
    <mergeCell ref="K42:M42"/>
    <mergeCell ref="U42:W42"/>
    <mergeCell ref="Z42:AB42"/>
    <mergeCell ref="AF42:AL49"/>
    <mergeCell ref="K44:M44"/>
    <mergeCell ref="C43:D43"/>
    <mergeCell ref="U43:W43"/>
    <mergeCell ref="B46:D46"/>
    <mergeCell ref="E46:F46"/>
    <mergeCell ref="G46:J46"/>
    <mergeCell ref="B47:E47"/>
    <mergeCell ref="P43:R43"/>
    <mergeCell ref="C41:D41"/>
    <mergeCell ref="G41:H41"/>
    <mergeCell ref="K41:M41"/>
    <mergeCell ref="U41:W41"/>
    <mergeCell ref="Z41:AB41"/>
    <mergeCell ref="AF41:AL41"/>
    <mergeCell ref="AM41:AX41"/>
    <mergeCell ref="C40:D40"/>
    <mergeCell ref="G40:H40"/>
    <mergeCell ref="K40:M40"/>
    <mergeCell ref="U40:W40"/>
    <mergeCell ref="Z40:AB40"/>
    <mergeCell ref="AF40:AL40"/>
    <mergeCell ref="AM40:AP40"/>
    <mergeCell ref="AW40:AX40"/>
    <mergeCell ref="C39:D39"/>
    <mergeCell ref="G39:H39"/>
    <mergeCell ref="K39:M39"/>
    <mergeCell ref="U39:W39"/>
    <mergeCell ref="Z39:AB39"/>
    <mergeCell ref="AM39:AQ39"/>
    <mergeCell ref="AR39:AV39"/>
    <mergeCell ref="C38:D38"/>
    <mergeCell ref="G38:H38"/>
    <mergeCell ref="K38:M38"/>
    <mergeCell ref="U38:W38"/>
    <mergeCell ref="Z38:AB38"/>
    <mergeCell ref="AF38:AL39"/>
    <mergeCell ref="B35:B37"/>
    <mergeCell ref="C35:F35"/>
    <mergeCell ref="G35:J35"/>
    <mergeCell ref="K35:O35"/>
    <mergeCell ref="U35:Y35"/>
    <mergeCell ref="Z35:AD35"/>
    <mergeCell ref="B33:AD33"/>
    <mergeCell ref="AF33:AL33"/>
    <mergeCell ref="AM33:AV33"/>
    <mergeCell ref="B34:J34"/>
    <mergeCell ref="K34:AB34"/>
    <mergeCell ref="AF34:AL34"/>
    <mergeCell ref="AF35:AL35"/>
    <mergeCell ref="AM35:AX35"/>
    <mergeCell ref="C36:F37"/>
    <mergeCell ref="G36:J37"/>
    <mergeCell ref="K36:O37"/>
    <mergeCell ref="U36:Y37"/>
    <mergeCell ref="Z36:AD37"/>
    <mergeCell ref="AF36:AL37"/>
    <mergeCell ref="AM36:AX36"/>
    <mergeCell ref="AM37:AX37"/>
    <mergeCell ref="AM34:AP34"/>
    <mergeCell ref="AQ34:AR34"/>
    <mergeCell ref="B31:J31"/>
    <mergeCell ref="K31:AB31"/>
    <mergeCell ref="AF31:AL31"/>
    <mergeCell ref="AM31:AV31"/>
    <mergeCell ref="B32:J32"/>
    <mergeCell ref="K32:AB32"/>
    <mergeCell ref="AF32:AL32"/>
    <mergeCell ref="AM32:AV32"/>
    <mergeCell ref="B26:AJ26"/>
    <mergeCell ref="AK26:AV26"/>
    <mergeCell ref="B29:AD29"/>
    <mergeCell ref="AF29:AX29"/>
    <mergeCell ref="B30:J30"/>
    <mergeCell ref="K30:AB30"/>
    <mergeCell ref="AF30:AL30"/>
    <mergeCell ref="AM30:AX30"/>
    <mergeCell ref="AK14:AV14"/>
    <mergeCell ref="AW14:AX14"/>
    <mergeCell ref="B17:AJ17"/>
    <mergeCell ref="AK17:AX17"/>
    <mergeCell ref="B18:AJ18"/>
    <mergeCell ref="AK18:AX18"/>
    <mergeCell ref="B12:AJ12"/>
    <mergeCell ref="AK12:AO12"/>
    <mergeCell ref="AP12:AQ12"/>
    <mergeCell ref="AR12:AV12"/>
    <mergeCell ref="AW12:AX12"/>
    <mergeCell ref="B13:M14"/>
    <mergeCell ref="N13:AJ13"/>
    <mergeCell ref="AK13:AV13"/>
    <mergeCell ref="AW13:AX13"/>
    <mergeCell ref="N14:AJ14"/>
    <mergeCell ref="B15:M16"/>
    <mergeCell ref="N15:AJ15"/>
    <mergeCell ref="AW15:AX15"/>
    <mergeCell ref="N16:AJ16"/>
    <mergeCell ref="AK16:AV16"/>
    <mergeCell ref="AW16:AX16"/>
    <mergeCell ref="AK15:AO15"/>
    <mergeCell ref="AP15:AQ15"/>
    <mergeCell ref="A5:AY5"/>
    <mergeCell ref="AL6:AQ6"/>
    <mergeCell ref="AR6:AX6"/>
    <mergeCell ref="AU1:AY1"/>
    <mergeCell ref="AW2:AY2"/>
    <mergeCell ref="A1:E1"/>
    <mergeCell ref="AQ4:AY4"/>
    <mergeCell ref="F1:K1"/>
    <mergeCell ref="B10:AJ10"/>
    <mergeCell ref="AK10:AV10"/>
    <mergeCell ref="AW10:AX10"/>
    <mergeCell ref="B11:AJ11"/>
    <mergeCell ref="AK11:AO11"/>
    <mergeCell ref="AP11:AQ11"/>
    <mergeCell ref="AR11:AV11"/>
    <mergeCell ref="AW11:AX11"/>
    <mergeCell ref="AK7:AL7"/>
    <mergeCell ref="AN7:AO7"/>
    <mergeCell ref="AP7:AS7"/>
    <mergeCell ref="AT7:AX7"/>
    <mergeCell ref="B9:AJ9"/>
    <mergeCell ref="AK9:AX9"/>
    <mergeCell ref="AR15:AV15"/>
    <mergeCell ref="P35:T35"/>
    <mergeCell ref="P36:T37"/>
    <mergeCell ref="P38:R38"/>
    <mergeCell ref="P39:R39"/>
    <mergeCell ref="P40:R40"/>
    <mergeCell ref="P41:R41"/>
    <mergeCell ref="P42:R42"/>
    <mergeCell ref="B23:U25"/>
    <mergeCell ref="W23:AJ23"/>
    <mergeCell ref="AK23:AX23"/>
    <mergeCell ref="W24:AJ24"/>
    <mergeCell ref="AK24:AX24"/>
    <mergeCell ref="W25:AJ25"/>
    <mergeCell ref="AK25:AX25"/>
    <mergeCell ref="B19:AX19"/>
    <mergeCell ref="A20:H20"/>
    <mergeCell ref="B21:AJ21"/>
    <mergeCell ref="AK21:AV21"/>
    <mergeCell ref="AW21:AX21"/>
    <mergeCell ref="B22:AJ22"/>
    <mergeCell ref="AK22:AO22"/>
    <mergeCell ref="AR22:AV22"/>
    <mergeCell ref="AW22:AX22"/>
  </mergeCells>
  <phoneticPr fontId="2"/>
  <conditionalFormatting sqref="K31:K32">
    <cfRule type="containsBlanks" dxfId="165" priority="3">
      <formula>LEN(TRIM(K31))=0</formula>
    </cfRule>
  </conditionalFormatting>
  <conditionalFormatting sqref="AK21">
    <cfRule type="expression" dxfId="164" priority="20">
      <formula>$AK$21=""</formula>
    </cfRule>
  </conditionalFormatting>
  <conditionalFormatting sqref="AK22">
    <cfRule type="expression" dxfId="163" priority="15">
      <formula>$AK$22=""</formula>
    </cfRule>
  </conditionalFormatting>
  <conditionalFormatting sqref="AK23">
    <cfRule type="expression" dxfId="162" priority="17">
      <formula>$AK$23=""</formula>
    </cfRule>
  </conditionalFormatting>
  <conditionalFormatting sqref="AK24">
    <cfRule type="expression" dxfId="161" priority="18">
      <formula>$AK$24=""</formula>
    </cfRule>
  </conditionalFormatting>
  <conditionalFormatting sqref="AK25">
    <cfRule type="expression" dxfId="160" priority="19">
      <formula>$AK$25=""</formula>
    </cfRule>
  </conditionalFormatting>
  <conditionalFormatting sqref="AK26">
    <cfRule type="expression" dxfId="159" priority="14">
      <formula>$AK$26=""</formula>
    </cfRule>
  </conditionalFormatting>
  <conditionalFormatting sqref="AK7:AL7">
    <cfRule type="expression" dxfId="158" priority="22">
      <formula>$AK$7=""</formula>
    </cfRule>
  </conditionalFormatting>
  <conditionalFormatting sqref="AM31">
    <cfRule type="expression" dxfId="157" priority="6">
      <formula>$AM$31=""</formula>
    </cfRule>
  </conditionalFormatting>
  <conditionalFormatting sqref="AM36">
    <cfRule type="expression" dxfId="156" priority="7">
      <formula>$AM$36=""</formula>
    </cfRule>
  </conditionalFormatting>
  <conditionalFormatting sqref="AM37">
    <cfRule type="expression" dxfId="155" priority="8">
      <formula>$AM$37=""</formula>
    </cfRule>
  </conditionalFormatting>
  <conditionalFormatting sqref="AM38">
    <cfRule type="expression" dxfId="154" priority="9">
      <formula>$AM$38=""</formula>
    </cfRule>
  </conditionalFormatting>
  <conditionalFormatting sqref="AM40">
    <cfRule type="expression" dxfId="153" priority="11">
      <formula>$AM$40=""</formula>
    </cfRule>
  </conditionalFormatting>
  <conditionalFormatting sqref="AN7">
    <cfRule type="expression" dxfId="152" priority="21">
      <formula>$AN$7=""</formula>
    </cfRule>
  </conditionalFormatting>
  <conditionalFormatting sqref="AR22">
    <cfRule type="expression" dxfId="151" priority="16">
      <formula>$AR$22=""</formula>
    </cfRule>
  </conditionalFormatting>
  <conditionalFormatting sqref="AR39">
    <cfRule type="expression" dxfId="150" priority="10">
      <formula>$AR$39=""</formula>
    </cfRule>
  </conditionalFormatting>
  <conditionalFormatting sqref="AR40">
    <cfRule type="expression" dxfId="149" priority="12">
      <formula>$AR$40=""</formula>
    </cfRule>
  </conditionalFormatting>
  <conditionalFormatting sqref="AR48">
    <cfRule type="expression" dxfId="148" priority="5">
      <formula>$AR$48=""</formula>
    </cfRule>
  </conditionalFormatting>
  <conditionalFormatting sqref="AU47">
    <cfRule type="expression" dxfId="147" priority="4">
      <formula>$AU$47=""</formula>
    </cfRule>
  </conditionalFormatting>
  <conditionalFormatting sqref="AU48">
    <cfRule type="expression" dxfId="146" priority="13">
      <formula>$AU$48=""</formula>
    </cfRule>
  </conditionalFormatting>
  <dataValidations count="3">
    <dataValidation type="list" allowBlank="1" showInputMessage="1" showErrorMessage="1" sqref="AK23:AX23 AM38:AX38" xr:uid="{BD061334-6880-4D6B-BF2F-8E80DE0CCE70}">
      <formula1>"有,無"</formula1>
    </dataValidation>
    <dataValidation type="list" allowBlank="1" showInputMessage="1" sqref="AM37:AX37" xr:uid="{86C8AEC5-B4D9-4D6D-82EE-636D6A930F58}">
      <formula1>"％抑制,その他(       )"</formula1>
    </dataValidation>
    <dataValidation type="list" allowBlank="1" showInputMessage="1" showErrorMessage="1" sqref="AM36:AX36" xr:uid="{68F02F64-3593-4DC4-8F47-58BBA258F604}">
      <formula1>"電圧制御方式,電流制御方式"</formula1>
    </dataValidation>
  </dataValidations>
  <hyperlinks>
    <hyperlink ref="A1" location="はじめに!A1" display="＜はじめにへ" xr:uid="{9094899B-D2B9-48B0-A46D-7C660F4C0A79}"/>
    <hyperlink ref="A1:E1" location="入力シート!Print_Area" display="＜入力シートへ" xr:uid="{6342A151-78AA-4D62-B0D0-EF64F4B4B27E}"/>
    <hyperlink ref="AU1:AY1" location="おわりに!Print_Area" display="おわりに＞" xr:uid="{B8599511-FFA9-4177-A28E-6237A98A49AC}"/>
  </hyperlinks>
  <pageMargins left="0.64" right="0.3" top="0.42" bottom="0.38" header="0.32" footer="0.28999999999999998"/>
  <pageSetup paperSize="9" scale="59" orientation="portrait" r:id="rId1"/>
  <headerFooter alignWithMargins="0"/>
  <rowBreaks count="1" manualBreakCount="1">
    <brk id="6" max="10" man="1"/>
  </rowBreaks>
  <colBreaks count="1" manualBreakCount="1">
    <brk id="36" min="1" max="46" man="1"/>
  </colBreaks>
  <ignoredErrors>
    <ignoredError sqref="AM33" unlockedFormula="1"/>
  </ignoredErrors>
  <extLst>
    <ext xmlns:x14="http://schemas.microsoft.com/office/spreadsheetml/2009/9/main" uri="{78C0D931-6437-407d-A8EE-F0AAD7539E65}">
      <x14:conditionalFormattings>
        <x14:conditionalFormatting xmlns:xm="http://schemas.microsoft.com/office/excel/2006/main">
          <x14:cfRule type="expression" priority="1" id="{E5BED079-BA88-4EFC-BDAA-262826FADD91}">
            <xm:f>入力シート!$E$68&lt;2</xm:f>
            <x14:dxf>
              <fill>
                <patternFill>
                  <bgColor theme="0" tint="-0.24994659260841701"/>
                </patternFill>
              </fill>
            </x14:dxf>
          </x14:cfRule>
          <xm:sqref>U35:AY40 A35:T43 B41:AY49 A42:AY54 A2:AY34</xm:sqref>
        </x14:conditionalFormatting>
        <x14:conditionalFormatting xmlns:xm="http://schemas.microsoft.com/office/excel/2006/main">
          <x14:cfRule type="expression" priority="2" id="{B6A1E19F-C2FA-4475-80B4-DFCF2D427365}">
            <xm:f>入力シート!$E$117="無"</xm:f>
            <x14:dxf>
              <fill>
                <patternFill>
                  <bgColor theme="0" tint="-0.24994659260841701"/>
                </patternFill>
              </fill>
            </x14:dxf>
          </x14:cfRule>
          <xm:sqref>AK18:AX18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31ADCF-371E-40FC-A26F-4159B963F90F}">
  <ds:schemaRefs>
    <ds:schemaRef ds:uri="876969b4-fe7c-4f73-b1b9-4c04f70587c3"/>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9cf7b4e5-2fd5-4c11-b2f3-58a8627ea9ab"/>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3.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vt:lpstr>
      <vt:lpstr>入力シート</vt:lpstr>
      <vt:lpstr>プルダウン用</vt:lpstr>
      <vt:lpstr>おわりに</vt:lpstr>
      <vt:lpstr>入力方法</vt:lpstr>
      <vt:lpstr>様式１</vt:lpstr>
      <vt:lpstr>様式２</vt:lpstr>
      <vt:lpstr>様式３（直流発電設備）① </vt:lpstr>
      <vt:lpstr>様式３（直流発電設備）② </vt:lpstr>
      <vt:lpstr>様式３（直流発電設備）③ </vt:lpstr>
      <vt:lpstr>様式３（逆変換装置）①</vt:lpstr>
      <vt:lpstr>様式３（逆変換装置）②</vt:lpstr>
      <vt:lpstr>様式３（逆変換装置）③</vt:lpstr>
      <vt:lpstr>様式３（系統連系保護リレー）①</vt:lpstr>
      <vt:lpstr>様式３（系統連系保護リレー）② </vt:lpstr>
      <vt:lpstr>様式４</vt:lpstr>
      <vt:lpstr>様式５の３</vt:lpstr>
      <vt:lpstr>様式５の４</vt:lpstr>
      <vt:lpstr>様式５の５</vt:lpstr>
      <vt:lpstr>様式５の６</vt:lpstr>
      <vt:lpstr>様式５の７</vt:lpstr>
      <vt:lpstr>様式５の８</vt:lpstr>
      <vt:lpstr>おわりに!Print_Area</vt:lpstr>
      <vt:lpstr>はじめに!Print_Area</vt:lpstr>
      <vt:lpstr>プルダウン用!Print_Area</vt:lpstr>
      <vt:lpstr>入力シート!Print_Area</vt:lpstr>
      <vt:lpstr>入力方法!Print_Area</vt:lpstr>
      <vt:lpstr>様式１!Print_Area</vt:lpstr>
      <vt:lpstr>様式２!Print_Area</vt:lpstr>
      <vt:lpstr>'様式３（逆変換装置）①'!Print_Area</vt:lpstr>
      <vt:lpstr>'様式３（逆変換装置）②'!Print_Area</vt:lpstr>
      <vt:lpstr>'様式３（逆変換装置）③'!Print_Area</vt:lpstr>
      <vt:lpstr>'様式３（系統連系保護リレー）①'!Print_Area</vt:lpstr>
      <vt:lpstr>'様式３（系統連系保護リレー）② '!Print_Area</vt:lpstr>
      <vt:lpstr>'様式３（直流発電設備）① '!Print_Area</vt:lpstr>
      <vt:lpstr>'様式３（直流発電設備）② '!Print_Area</vt:lpstr>
      <vt:lpstr>'様式３（直流発電設備）③ '!Print_Area</vt:lpstr>
      <vt:lpstr>様式４!Print_Area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2025-04-10T14:00:49Z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-1705581620</vt:i4>
  </property>
  <property fmtid="{D5CDD505-2E9C-101B-9397-08002B2CF9AE}" pid="13" name="_PreviousAdHocReviewCycleID">
    <vt:i4>-1009968181</vt:i4>
  </property>
  <property fmtid="{D5CDD505-2E9C-101B-9397-08002B2CF9AE}" pid="14" name="_ReviewingToolsShownOnce">
    <vt:lpwstr/>
  </property>
</Properties>
</file>